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540" yWindow="330" windowWidth="14190" windowHeight="8550" tabRatio="923"/>
  </bookViews>
  <sheets>
    <sheet name="KOPT" sheetId="3" r:id="rId1"/>
    <sheet name="KOPS1" sheetId="2" r:id="rId2"/>
    <sheet name="ELT" sheetId="19" r:id="rId3"/>
    <sheet name="EST" sheetId="41" r:id="rId4"/>
    <sheet name="UKT" sheetId="42" r:id="rId5"/>
    <sheet name="LAB" sheetId="39" r:id="rId6"/>
  </sheets>
  <externalReferences>
    <externalReference r:id="rId7"/>
  </externalReferences>
  <definedNames>
    <definedName name="_xlnm.Print_Area" localSheetId="2">ELT!$A$1:$P$56</definedName>
    <definedName name="_xlnm.Print_Area" localSheetId="3">EST!$A$1:$P$71</definedName>
    <definedName name="_xlnm.Print_Area" localSheetId="1">KOPS1!$A$5:$I$55</definedName>
    <definedName name="_xlnm.Print_Area" localSheetId="5">LAB!$A$1:$P$149</definedName>
    <definedName name="_xlnm.Print_Titles" localSheetId="2">ELT!$15:$17</definedName>
    <definedName name="_xlnm.Print_Titles" localSheetId="3">EST!$15:$17</definedName>
    <definedName name="_xlnm.Print_Titles" localSheetId="1">KOPS1!$27:$29</definedName>
    <definedName name="_xlnm.Print_Titles" localSheetId="0">KOPT!$32:$33</definedName>
    <definedName name="_xlnm.Print_Titles" localSheetId="5">LAB!$15:$17</definedName>
  </definedNames>
  <calcPr calcId="145621" iterateDelta="1E-4" fullPrecision="0"/>
</workbook>
</file>

<file path=xl/calcChain.xml><?xml version="1.0" encoding="utf-8"?>
<calcChain xmlns="http://schemas.openxmlformats.org/spreadsheetml/2006/main">
  <c r="A124" i="42" l="1"/>
  <c r="A122" i="42"/>
  <c r="A3" i="42" l="1"/>
  <c r="A1" i="42"/>
  <c r="C9" i="42"/>
  <c r="C8" i="42"/>
  <c r="C7" i="42"/>
  <c r="C6" i="42"/>
  <c r="E117" i="42"/>
  <c r="E115" i="42"/>
  <c r="E105" i="42"/>
  <c r="E104" i="42"/>
  <c r="E103" i="42"/>
  <c r="E75" i="42"/>
  <c r="E63" i="42"/>
  <c r="E49" i="42"/>
  <c r="E50" i="42" s="1"/>
  <c r="E40" i="42"/>
  <c r="E39" i="42"/>
  <c r="M13" i="42"/>
  <c r="E77" i="42" l="1"/>
  <c r="E79" i="42"/>
  <c r="M119" i="42" l="1"/>
  <c r="F33" i="2" s="1"/>
  <c r="L119" i="42"/>
  <c r="O119" i="42"/>
  <c r="H33" i="2" s="1"/>
  <c r="N119" i="42" l="1"/>
  <c r="G33" i="2" s="1"/>
  <c r="E33" i="2" s="1"/>
  <c r="I33" i="2"/>
  <c r="P119" i="42" l="1"/>
  <c r="O121" i="42" s="1"/>
  <c r="M11" i="42" l="1"/>
  <c r="E102" i="39" l="1"/>
  <c r="E101" i="39"/>
  <c r="E99" i="39"/>
  <c r="E91" i="39"/>
  <c r="E90" i="39"/>
  <c r="E88" i="39"/>
  <c r="E41" i="39"/>
  <c r="E40" i="39"/>
  <c r="E39" i="39"/>
  <c r="E38" i="39"/>
  <c r="E37" i="39"/>
  <c r="E34" i="39"/>
  <c r="E33" i="39"/>
  <c r="E32" i="39"/>
  <c r="E31" i="39"/>
  <c r="E30" i="39"/>
  <c r="E25" i="39"/>
  <c r="A22" i="39"/>
  <c r="A23" i="39" s="1"/>
  <c r="E21" i="39"/>
  <c r="E24" i="39"/>
  <c r="E23" i="39"/>
  <c r="E22" i="39"/>
  <c r="A24" i="39" l="1"/>
  <c r="A25" i="39" s="1"/>
  <c r="A26" i="39" s="1"/>
  <c r="A30" i="39" s="1"/>
  <c r="A31" i="39" s="1"/>
  <c r="A32" i="39" s="1"/>
  <c r="A33" i="39" l="1"/>
  <c r="A34" i="39" s="1"/>
  <c r="A35" i="39" s="1"/>
  <c r="A37" i="39" s="1"/>
  <c r="A38" i="39" s="1"/>
  <c r="A39" i="39" s="1"/>
  <c r="A40" i="39" s="1"/>
  <c r="A41" i="39" s="1"/>
  <c r="A42" i="39" s="1"/>
  <c r="E122" i="39" l="1"/>
  <c r="E124" i="39"/>
  <c r="E80" i="39" l="1"/>
  <c r="E70" i="39"/>
  <c r="E71" i="39"/>
  <c r="E72" i="39" s="1"/>
  <c r="E74" i="39" s="1"/>
  <c r="E75" i="39" s="1"/>
  <c r="E66" i="39"/>
  <c r="E57" i="39"/>
  <c r="E56" i="39"/>
  <c r="E63" i="39" l="1"/>
  <c r="E58" i="39"/>
  <c r="E60" i="39" s="1"/>
  <c r="E61" i="39" s="1"/>
  <c r="E77" i="39"/>
  <c r="E73" i="39"/>
  <c r="E59" i="39" l="1"/>
  <c r="F55" i="2" l="1"/>
  <c r="A32" i="2" l="1"/>
  <c r="A33" i="2" s="1"/>
  <c r="A36" i="2" s="1"/>
  <c r="A71" i="41" l="1"/>
  <c r="A69" i="41"/>
  <c r="A20" i="4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54" i="41" s="1"/>
  <c r="A55" i="41" s="1"/>
  <c r="A56" i="41" s="1"/>
  <c r="A57" i="41" s="1"/>
  <c r="A58" i="41" s="1"/>
  <c r="A59" i="41" s="1"/>
  <c r="A60" i="41" s="1"/>
  <c r="A61" i="41" s="1"/>
  <c r="A62" i="41" s="1"/>
  <c r="A63" i="41" s="1"/>
  <c r="C9" i="41"/>
  <c r="C8" i="41"/>
  <c r="C7" i="41"/>
  <c r="C6" i="41"/>
  <c r="A3" i="41"/>
  <c r="A1" i="41"/>
  <c r="L66" i="41" l="1"/>
  <c r="N66" i="41"/>
  <c r="G32" i="2" s="1"/>
  <c r="O66" i="41"/>
  <c r="H32" i="2" s="1"/>
  <c r="A45" i="39"/>
  <c r="A46" i="39" s="1"/>
  <c r="A20" i="19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7" i="39" l="1"/>
  <c r="A48" i="39" s="1"/>
  <c r="A49" i="39" s="1"/>
  <c r="A50" i="39" s="1"/>
  <c r="A52" i="39" s="1"/>
  <c r="A67" i="39" s="1"/>
  <c r="A82" i="39" s="1"/>
  <c r="A83" i="39" s="1"/>
  <c r="A84" i="39" s="1"/>
  <c r="A86" i="39" s="1"/>
  <c r="A97" i="39" s="1"/>
  <c r="A108" i="39" s="1"/>
  <c r="A109" i="39" s="1"/>
  <c r="I32" i="2"/>
  <c r="B25" i="3"/>
  <c r="A110" i="39" l="1"/>
  <c r="A111" i="39" s="1"/>
  <c r="A112" i="39" s="1"/>
  <c r="A113" i="39" s="1"/>
  <c r="A114" i="39" s="1"/>
  <c r="A115" i="39" s="1"/>
  <c r="A116" i="39" s="1"/>
  <c r="L51" i="19"/>
  <c r="I31" i="2" s="1"/>
  <c r="O51" i="19"/>
  <c r="F53" i="2"/>
  <c r="D69" i="41" l="1"/>
  <c r="D122" i="42"/>
  <c r="A117" i="39"/>
  <c r="A118" i="39" s="1"/>
  <c r="A120" i="39" s="1"/>
  <c r="M66" i="41"/>
  <c r="F32" i="2" s="1"/>
  <c r="P66" i="41"/>
  <c r="A132" i="39" l="1"/>
  <c r="A133" i="39" s="1"/>
  <c r="A134" i="39" s="1"/>
  <c r="A135" i="39" s="1"/>
  <c r="A136" i="39" s="1"/>
  <c r="A137" i="39" s="1"/>
  <c r="A138" i="39" s="1"/>
  <c r="A139" i="39" s="1"/>
  <c r="A140" i="39" s="1"/>
  <c r="A141" i="39" s="1"/>
  <c r="M11" i="41"/>
  <c r="O68" i="41"/>
  <c r="M51" i="19"/>
  <c r="A56" i="19"/>
  <c r="D54" i="19"/>
  <c r="A54" i="19"/>
  <c r="A149" i="39"/>
  <c r="A3" i="39" l="1"/>
  <c r="A1" i="39"/>
  <c r="A34" i="3"/>
  <c r="D147" i="39" l="1"/>
  <c r="A147" i="39"/>
  <c r="O144" i="39"/>
  <c r="N144" i="39"/>
  <c r="L144" i="39"/>
  <c r="C9" i="39"/>
  <c r="C8" i="39"/>
  <c r="C7" i="39"/>
  <c r="C6" i="39"/>
  <c r="I36" i="2" l="1"/>
  <c r="H36" i="2"/>
  <c r="M144" i="39" l="1"/>
  <c r="P144" i="39"/>
  <c r="G36" i="2"/>
  <c r="F36" i="2" l="1"/>
  <c r="E36" i="2" s="1"/>
  <c r="M11" i="39" l="1"/>
  <c r="O146" i="39"/>
  <c r="C9" i="19"/>
  <c r="C8" i="19"/>
  <c r="C7" i="19"/>
  <c r="C6" i="19"/>
  <c r="B34" i="3" l="1"/>
  <c r="B45" i="3" l="1"/>
  <c r="B42" i="3"/>
  <c r="A1" i="19" l="1"/>
  <c r="A3" i="19"/>
  <c r="M13" i="19"/>
  <c r="B26" i="3"/>
  <c r="B27" i="3"/>
  <c r="B24" i="3"/>
  <c r="D30" i="3"/>
  <c r="H31" i="2" l="1"/>
  <c r="F31" i="2" l="1"/>
  <c r="E32" i="2" l="1"/>
  <c r="H39" i="2" l="1"/>
  <c r="I39" i="2" l="1"/>
  <c r="C24" i="2" s="1"/>
  <c r="F39" i="2" l="1"/>
  <c r="N51" i="19" l="1"/>
  <c r="G31" i="2" s="1"/>
  <c r="E31" i="2" l="1"/>
  <c r="G39" i="2"/>
  <c r="E39" i="2" s="1"/>
  <c r="P51" i="19"/>
  <c r="O53" i="19" l="1"/>
  <c r="M11" i="19"/>
  <c r="E40" i="2"/>
  <c r="E41" i="2" s="1"/>
  <c r="E42" i="2"/>
  <c r="E43" i="2" l="1"/>
  <c r="C22" i="2" l="1"/>
  <c r="D34" i="3"/>
  <c r="D37" i="3" l="1"/>
  <c r="D39" i="3" s="1"/>
</calcChain>
</file>

<file path=xl/sharedStrings.xml><?xml version="1.0" encoding="utf-8"?>
<sst xmlns="http://schemas.openxmlformats.org/spreadsheetml/2006/main" count="1031" uniqueCount="404">
  <si>
    <t>Būves nosaukums:</t>
  </si>
  <si>
    <t>Objekta nosaukums:</t>
  </si>
  <si>
    <t>Objekta adrese:</t>
  </si>
  <si>
    <t>Pasūtījuma Nr.:</t>
  </si>
  <si>
    <t>Nr. p.k.</t>
  </si>
  <si>
    <t>Kods</t>
  </si>
  <si>
    <t>Mērvienība</t>
  </si>
  <si>
    <t>Daudzums</t>
  </si>
  <si>
    <t>Vienības izmaksas</t>
  </si>
  <si>
    <t>Kopā uz visu apjomu</t>
  </si>
  <si>
    <t>Kopā</t>
  </si>
  <si>
    <t>Sastādīja:</t>
  </si>
  <si>
    <t>Pārbaudīja:</t>
  </si>
  <si>
    <t>Sertifikāta Nr.</t>
  </si>
  <si>
    <t>(paraksts un tā atšifrējums, datums)</t>
  </si>
  <si>
    <t>Kods, tāmes Nr.</t>
  </si>
  <si>
    <t>Tai skaitā</t>
  </si>
  <si>
    <t>Darbietilpība
(c/h)</t>
  </si>
  <si>
    <t>Pavisam kopā</t>
  </si>
  <si>
    <t>t.sk. darba aizsardzība</t>
  </si>
  <si>
    <t>APSTIPRINU</t>
  </si>
  <si>
    <t>(pasūtītāja paraksts un tā atšifrējums)</t>
  </si>
  <si>
    <t>Z.v.</t>
  </si>
  <si>
    <t>Būvniecības koptāme</t>
  </si>
  <si>
    <t>Objekta nosaukums</t>
  </si>
  <si>
    <t>Objekta izmaksas
(euro)</t>
  </si>
  <si>
    <t>Ārējie elektrotīkli, apgaismojums. Maģistrālās elektrolīnijas</t>
  </si>
  <si>
    <t>ELT</t>
  </si>
  <si>
    <t>laika norma (c/h)</t>
  </si>
  <si>
    <t>darba
samaksas
likme
(euro /h)</t>
  </si>
  <si>
    <t>darbietilpība
(c/h)</t>
  </si>
  <si>
    <t>KOPS1</t>
  </si>
  <si>
    <t>PVN</t>
  </si>
  <si>
    <t>__________________________</t>
  </si>
  <si>
    <t>Piezīmes.</t>
  </si>
  <si>
    <t>3</t>
  </si>
  <si>
    <t>4</t>
  </si>
  <si>
    <t>Teritorijas labiekārtošana</t>
  </si>
  <si>
    <t>LAB</t>
  </si>
  <si>
    <t xml:space="preserve"> Vispārējie būvdarbi</t>
  </si>
  <si>
    <t>Būvdarbu nosaukums</t>
  </si>
  <si>
    <t xml:space="preserve">darba alga
</t>
  </si>
  <si>
    <t>būvizstrādājumi</t>
  </si>
  <si>
    <t xml:space="preserve">mehānismi
</t>
  </si>
  <si>
    <t xml:space="preserve">Kopā
</t>
  </si>
  <si>
    <t xml:space="preserve">summa
</t>
  </si>
  <si>
    <t>Būvdarbu veids vai konstruktīvā elementa nosaukums</t>
  </si>
  <si>
    <t>Tāmes izmaksas</t>
  </si>
  <si>
    <t xml:space="preserve">darba alga </t>
  </si>
  <si>
    <t>mehānismi</t>
  </si>
  <si>
    <t>1. Būvuzņēmējam jādod pilna apjoma tendera (iepirkuma) cenu piedāvājums, ieskaitot palīgdarbus  un materiālus, kas nav uzrādīti tāmē,</t>
  </si>
  <si>
    <t>apjomu sarakstā un projektā, bet ir nepieciešami projektētā būvobjekta izbūvei un nodošanai ekspluatācijā.</t>
  </si>
  <si>
    <t>2. Darbu apjomu sarakstu skatīt kopā ar rasējumiem un specifikācijām.</t>
  </si>
  <si>
    <t>3. Tāmēs ietvertos konkrēto ražotāju materiālus un izstrādājumus var aizvietot ar analogiem citu ražotāju materiāliem un izstrādājumiem.</t>
  </si>
  <si>
    <t>4. Materiāli doti bez atgriezumiem un nesablīvētā veidā</t>
  </si>
  <si>
    <t>Būvizmaksu noteikšanas kārtība</t>
  </si>
  <si>
    <t>(Apstiprināts ar Ministru kabineta</t>
  </si>
  <si>
    <t>2017. gada 3. maija</t>
  </si>
  <si>
    <t>noteikumiem Nr. 239)</t>
  </si>
  <si>
    <t>Latvijas būvnormatīvam LBN 501-17</t>
  </si>
  <si>
    <t>(būvdarbu veids vai konstruktīvā elementa nosaukums)</t>
  </si>
  <si>
    <t>Virsizdevumi (%)</t>
  </si>
  <si>
    <t>Peļņa (%)</t>
  </si>
  <si>
    <t>6. pielikums</t>
  </si>
  <si>
    <t>7. pielikums</t>
  </si>
  <si>
    <t>22-00000</t>
  </si>
  <si>
    <t>24-00000</t>
  </si>
  <si>
    <t>31-00000</t>
  </si>
  <si>
    <t>2018.gada ___. _____________</t>
  </si>
  <si>
    <t>Ārējie vājstrāvas tīkli</t>
  </si>
  <si>
    <t>Tiešās izmaksas kopā, t. sk. darba devēja sociālais nodoklis (24,09%)</t>
  </si>
  <si>
    <t xml:space="preserve">Tāme sastādīta 2018. gada tirgus cenās, pamatojoties uz ELT daļas rasējumiem. </t>
  </si>
  <si>
    <t>Komutācijas skapis IP65 (ar montāžas plati) 700x500x200 Slēdzamas skapia durvis</t>
  </si>
  <si>
    <t>Komutācijas skapiu kronšteins montāžai pie staba Specpasūtījums</t>
  </si>
  <si>
    <t xml:space="preserve">VentiIātors/SiIdītā is/termostats (priekš komutācijas skapjiem) </t>
  </si>
  <si>
    <t xml:space="preserve">DIN sliede 2000mm </t>
  </si>
  <si>
    <t xml:space="preserve">Rozete uz DIN sliedes 230V, 16A </t>
  </si>
  <si>
    <t xml:space="preserve">Automātslēdzis B10A 1P </t>
  </si>
  <si>
    <t>Optiskā kabeļa komutācijas kārba HTTB-008-6LC duplex Komplektā ar adapteriem SM LC-LC</t>
  </si>
  <si>
    <t xml:space="preserve">Pigtails SM 9/125 1m LC </t>
  </si>
  <si>
    <t xml:space="preserve">FO patchkabelis SM duplex 9/125 1m </t>
  </si>
  <si>
    <t xml:space="preserve">Media pārveidotājs TP-UNK MC210CS </t>
  </si>
  <si>
    <t xml:space="preserve">PoE komutātors ZyXEL GS1100-10HP </t>
  </si>
  <si>
    <t>Optiskā kabeļa uzmava Savienošanai ar esošo optisko kabeli</t>
  </si>
  <si>
    <t xml:space="preserve">IP videokamera BOSCH DINION IP 7000 HD </t>
  </si>
  <si>
    <t xml:space="preserve">Objektīvs 3.8-13mm C mount BOSCH LVF-5003N-S3813 </t>
  </si>
  <si>
    <t xml:space="preserve">Objektīva adapteris C-&gt;CS BOSCH S1374 </t>
  </si>
  <si>
    <t xml:space="preserve">Videokameras apvalks PoE IP67 BOSCH UHO-POE-10 </t>
  </si>
  <si>
    <t xml:space="preserve">Videokameras apvalka stiprinājuma kronšteins BOSCH LTC 9215 </t>
  </si>
  <si>
    <t xml:space="preserve">IP PTZ videokamera BOSCH AUTODOME IP stariight 7000 HD </t>
  </si>
  <si>
    <t>PoE 60W adapteris BOSCH NPD-6001A Priekš IP PTZ videokameras</t>
  </si>
  <si>
    <t xml:space="preserve">IP PTZ videokameras kronšteins BOSCH VGA-PEND-ARM </t>
  </si>
  <si>
    <t xml:space="preserve">IP PTZ videokameras kronšteina adapteris BOSCH VG4-A-9541 </t>
  </si>
  <si>
    <t xml:space="preserve">IP videokameru licence </t>
  </si>
  <si>
    <t xml:space="preserve">Patch kabelis cat 5e RJ45-RJ45 0.5m </t>
  </si>
  <si>
    <t xml:space="preserve">Datu kabelis UTP4x2x0.5 cat 5e (āra izpildījumā) </t>
  </si>
  <si>
    <t xml:space="preserve">Optiskais kabelis GYXY 4C 9/125 (āra izpildīļumā) </t>
  </si>
  <si>
    <t>Bezvadu piekļuves punkts MIKROTIK Mētai 52 ac Komplektā ar barošanas bloku PoE adapteri un antenu</t>
  </si>
  <si>
    <t xml:space="preserve">Montāžas materiāli </t>
  </si>
  <si>
    <t>m</t>
  </si>
  <si>
    <t>Videonovērošanas sistēma un publiskais WIF</t>
  </si>
  <si>
    <t>Būvniecības darbi</t>
  </si>
  <si>
    <t>Trases nospraušana</t>
  </si>
  <si>
    <t>Tranšejas rakšana un aizbēršana platumā līdz 0.5m apdzīvotā vietā (dziļums līdz 0.8m)</t>
  </si>
  <si>
    <t>Asfaltbetona seguma demontāža</t>
  </si>
  <si>
    <t>m2</t>
  </si>
  <si>
    <t xml:space="preserve">Kabeļu kanalizācijas cauruļu ieguldīšana tranšejā   </t>
  </si>
  <si>
    <t>KP-PEN 315 tipa plastmasas kabeļu akas uzstādīšana</t>
  </si>
  <si>
    <t>KP-PEN 500 tipa plastmasas kabeļu akas uzstādīšana</t>
  </si>
  <si>
    <t>Kabeļu kanalizācijas cauruļu pieslēgšana esošajai kabeļu kanalizācijai</t>
  </si>
  <si>
    <t>ESL digitālā uzmērīšana</t>
  </si>
  <si>
    <t>obj.</t>
  </si>
  <si>
    <t>Būvniecības materiāli</t>
  </si>
  <si>
    <t>Kabeļu kanalizācijas caurule diam.50 mm</t>
  </si>
  <si>
    <r>
      <t>PVC kabeļu kanalizācijas līkums 90</t>
    </r>
    <r>
      <rPr>
        <vertAlign val="superscript"/>
        <sz val="10.5"/>
        <color indexed="8"/>
        <rFont val="Times New Roman"/>
        <family val="1"/>
      </rPr>
      <t xml:space="preserve"> 0 </t>
    </r>
  </si>
  <si>
    <t>Kabeļa signāllenta</t>
  </si>
  <si>
    <t>KP-PEN 315 tipa plastmasas kabeļu aka</t>
  </si>
  <si>
    <t>KP-PEN 500 tipa plastmasas kabeļu aka</t>
  </si>
  <si>
    <t>Kabeļu kanalizācijas blīvēšanas sastāvs</t>
  </si>
  <si>
    <t>Lielā iela 6 un Jaunā iela 5, Tukums</t>
  </si>
  <si>
    <t>EST</t>
  </si>
  <si>
    <t xml:space="preserve">Drošinātāju bloks NH-00, 3P vai analogs </t>
  </si>
  <si>
    <t xml:space="preserve">Drošinātāju naži NH-00, </t>
  </si>
  <si>
    <t xml:space="preserve">Slēdzis 3P40A </t>
  </si>
  <si>
    <t xml:space="preserve">Automātslēdzis С ЗР 16A </t>
  </si>
  <si>
    <t xml:space="preserve">Automātslēdzis С 1P 10A </t>
  </si>
  <si>
    <t xml:space="preserve">Automātslēdzis В 1P 10A </t>
  </si>
  <si>
    <t xml:space="preserve">Automātu ķemme 3P63A </t>
  </si>
  <si>
    <t xml:space="preserve">Montāžas komplekts </t>
  </si>
  <si>
    <t xml:space="preserve">Tranšejas trakšana un aibēršana kabelim </t>
  </si>
  <si>
    <t xml:space="preserve">Caurule 0110 mm 750N </t>
  </si>
  <si>
    <t xml:space="preserve">Caurule 050 mm 450N </t>
  </si>
  <si>
    <t xml:space="preserve">Kabelis AXPK-4x35mm2 </t>
  </si>
  <si>
    <t xml:space="preserve">Kabelis NYY-4x4mm2 </t>
  </si>
  <si>
    <t xml:space="preserve">Kabelis NYY-3x2,5mm2 </t>
  </si>
  <si>
    <t xml:space="preserve">Kabelis NYM-3x1,5mm2 </t>
  </si>
  <si>
    <t xml:space="preserve">Kabeļu lente </t>
  </si>
  <si>
    <t xml:space="preserve">Kabeļa galu apdare EPKT-0015 </t>
  </si>
  <si>
    <t xml:space="preserve">Bedru rakšana balstu pamatiem </t>
  </si>
  <si>
    <t xml:space="preserve">Aizsardzības automāts 1P B6A </t>
  </si>
  <si>
    <t xml:space="preserve">Nozarošanas spaiļu komplekts SV15 </t>
  </si>
  <si>
    <t xml:space="preserve">Staba pamats </t>
  </si>
  <si>
    <t>Parka gaismeklis BĒGA LED Pole Double H-4m, 53.0VV, ar stabu un LED gaismekļiem. G1</t>
  </si>
  <si>
    <t>Parka stabiņi BĒGA LED H-0.875m, 11.0W ar pamatu. G2</t>
  </si>
  <si>
    <t xml:space="preserve">Nozarošanas spaiļu komplekts </t>
  </si>
  <si>
    <t xml:space="preserve">Segumā iebūvējamā kārba priekš LED transformatora. IP66 </t>
  </si>
  <si>
    <t xml:space="preserve">Vads LED lentras pieslēgšanai H07RX-F 2,5mm2 </t>
  </si>
  <si>
    <t xml:space="preserve">Caurule gofrēta 025 mm </t>
  </si>
  <si>
    <t xml:space="preserve">Pievienojumu spailes pie LED lentām </t>
  </si>
  <si>
    <t xml:space="preserve">Palīgmteriālu komplekts </t>
  </si>
  <si>
    <t>m.</t>
  </si>
  <si>
    <t>Pieminekļa ZAM uzstādīšana</t>
  </si>
  <si>
    <t>Informācijas stenda IST uzstādīšana</t>
  </si>
  <si>
    <t>Demontējami soliņi</t>
  </si>
  <si>
    <t>Demontējams informācijas stends</t>
  </si>
  <si>
    <t>Nozāģējami krūmi</t>
  </si>
  <si>
    <t>Demontējamas un atpakaļ montējamas ceļa zīmes</t>
  </si>
  <si>
    <t>Demontējama betona bruģa gājēju ietve un apmales</t>
  </si>
  <si>
    <t>Demontējami koka lieveņi</t>
  </si>
  <si>
    <t xml:space="preserve">Tāme sastādīta 2018. gada tirgus cenās, pamatojoties uz TS un BK daļas rasējumiem. </t>
  </si>
  <si>
    <t>m3</t>
  </si>
  <si>
    <t>gb</t>
  </si>
  <si>
    <t>kpl</t>
  </si>
  <si>
    <t>03-00000</t>
  </si>
  <si>
    <t>Asu nospraušana</t>
  </si>
  <si>
    <t>kpl.</t>
  </si>
  <si>
    <t xml:space="preserve">Augu zemes noņemšana/nederīgās grunts norakšana, aizvedot uz atbērtni </t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</si>
  <si>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</si>
  <si>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t>Grunts rakšana ar ekskavatoru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</si>
  <si>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</si>
  <si>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t>Grunts rakšana ar rokām</t>
  </si>
  <si>
    <t xml:space="preserve">Liekās grunts izvešana </t>
  </si>
  <si>
    <t>Grunts aizbēršana ar rokām, grunts blietēšana</t>
  </si>
  <si>
    <t>Grunts  aizbēršana ar mehānismiem ar pievesto smilti, grunts blietēšana</t>
  </si>
  <si>
    <t>Pamats P-1 (zem pieminiekļa) BK-101</t>
  </si>
  <si>
    <t>Grunts blietēšana</t>
  </si>
  <si>
    <t>05-00000</t>
  </si>
  <si>
    <t>Monolīto betonējumu stiegrošana. Armatūras stiegru sagarināšanu,sasiešanu ar stiepli veic būvlaukumā, armatūra BST500B; distanceru uzstādīšana.</t>
  </si>
  <si>
    <t>t</t>
  </si>
  <si>
    <t>Pamats P-1</t>
  </si>
  <si>
    <t>Zemes darbi</t>
  </si>
  <si>
    <t>Šķembas sagataves kārtas izveide, blietēšana</t>
  </si>
  <si>
    <t>Pamatu betonēšana no betona C30/37, ieskaitot veidņu montāžu, demontāžu, nomu</t>
  </si>
  <si>
    <t>Pamats P-2  (zem stendiem) BK-102</t>
  </si>
  <si>
    <t xml:space="preserve">Pamats P-2 </t>
  </si>
  <si>
    <t>Ieejas mezgls IM1</t>
  </si>
  <si>
    <t>Vidēji rupjas drenējošas smiltis</t>
  </si>
  <si>
    <t>Smiltis blietētas</t>
  </si>
  <si>
    <t>Šķembas fr.0-56 sagataves kārtas izveide, blietēšana</t>
  </si>
  <si>
    <t>Ieeju betonēšana no betona C12/15 F75, ieskaitot veidņu montāžu, demontāžu, nomu</t>
  </si>
  <si>
    <t>Atkritumu urnu AU1 (vai ekvivalents) uzstādīšana</t>
  </si>
  <si>
    <t>Velosipēdu statīvu V1  izgatavošana un uzstādīšana</t>
  </si>
  <si>
    <t>Metināts metāla žoga  izgatavošana un uzstādīšana</t>
  </si>
  <si>
    <t>Metināti metāla vārtu V-1, PL-3500   izgatavošana un uzstādīšana</t>
  </si>
  <si>
    <t>Metināti metāla vārtiu V-2, PL - 3800  izgatavošana un uzstādīšana</t>
  </si>
  <si>
    <t>Betona apmales 100.20.8 montāža uz betona C16/20 pamatu</t>
  </si>
  <si>
    <t>Betona apmales 100.30.15 montāža uz betona C16/20 pamatu</t>
  </si>
  <si>
    <t>Pazeminātā apmales BR. 100.30.15montāža uz betona C16/20 pamatu</t>
  </si>
  <si>
    <t>Betona apmales BR. 100.30.15 ar rādiusu montāža uz betona C16/20 pamatu</t>
  </si>
  <si>
    <t xml:space="preserve">Betona bruģa segums </t>
  </si>
  <si>
    <t xml:space="preserve">Zemes darbi ierakumā – gultnes izbūve zem segumiem, liekās grunts iekraušana un izvešana atbērtnē </t>
  </si>
  <si>
    <t xml:space="preserve">Blietētu šķembu smalces pamata izbūve 50 mm biezumā </t>
  </si>
  <si>
    <t xml:space="preserve">Blietētu šķembu pamata (fr. 0-45 mm) izbūve 150mm biezumā </t>
  </si>
  <si>
    <t xml:space="preserve">Drenējošā slāņa izbūve no vidēji rupja smilts  300 mm biezumā  </t>
  </si>
  <si>
    <t>Apmales</t>
  </si>
  <si>
    <t>Ceļu un laukumu būvniecības darbi</t>
  </si>
  <si>
    <t>Gar Lielo ielu bruģa pārlikšana</t>
  </si>
  <si>
    <t xml:space="preserve">Pamats </t>
  </si>
  <si>
    <t>Polikarbonāta plāksnes montāža</t>
  </si>
  <si>
    <t>Nerūsoša tērauda plāksnes ar lāzergrieztiem burtiem montāža</t>
  </si>
  <si>
    <t>Grunts rakšana ar rokām, Pamatu aizbēršana ar pievesto smilti ar rokām, blietējot pa kārtām</t>
  </si>
  <si>
    <t xml:space="preserve"> 25.1</t>
  </si>
  <si>
    <t xml:space="preserve"> 25.2</t>
  </si>
  <si>
    <t xml:space="preserve"> 25.3</t>
  </si>
  <si>
    <t xml:space="preserve"> 25.4</t>
  </si>
  <si>
    <t xml:space="preserve"> 25.5</t>
  </si>
  <si>
    <t xml:space="preserve"> 25.6</t>
  </si>
  <si>
    <t>Informācijas stends Nr.2  izgatavošana un uzstādīšana.  Izmēri 1000 (h) x500 (b)x 200</t>
  </si>
  <si>
    <t>Informācijas stenda Nr.1 izgatavošana un uzstādīšana. Izmēri 1500 (h) x1500 (b)x 200</t>
  </si>
  <si>
    <t xml:space="preserve"> 26.1</t>
  </si>
  <si>
    <t xml:space="preserve"> 26.2</t>
  </si>
  <si>
    <t xml:space="preserve"> 26.3</t>
  </si>
  <si>
    <t xml:space="preserve"> 26.4</t>
  </si>
  <si>
    <t xml:space="preserve"> 26.5</t>
  </si>
  <si>
    <t xml:space="preserve"> 26.6</t>
  </si>
  <si>
    <t>2</t>
  </si>
  <si>
    <t>Apstādījumu ierīkošana (TS-104)</t>
  </si>
  <si>
    <t>Parastā čikstene, 0,5 m augtums, ziedi rozā</t>
  </si>
  <si>
    <t>Zilganā molīnija, 0,40-0,80 m augstums, ziedi brūnganas vārpas</t>
  </si>
  <si>
    <t>Skropstaina pumpursmilga, 0,3-0,5m augstums, ziedi krēmbalti</t>
  </si>
  <si>
    <t>Palmu grīslis, 0,9 m augstums, ziedi gaiši dzelteni, skarās</t>
  </si>
  <si>
    <t>Īstā sāre, 0,9-1,20 m augstums, ziedi sarkanbrūnas skaras</t>
  </si>
  <si>
    <t>Sniegbaltā zemzālīte, 0,2-0,30 m, ziedi balti, pūkveida</t>
  </si>
  <si>
    <t>Holandes liepa, 2-3 m augstums, ziedi dzelteni</t>
  </si>
  <si>
    <t>Parastais ligustrs 2,0 m augstums, ziedi balti, sīki</t>
  </si>
  <si>
    <t>Betona bruģakmens segas izbūve, h=80 mm, Prizma 8 pelēkā tonī , 100x200x80</t>
  </si>
  <si>
    <t>Bruģakmens segas izbūve, h=80 mm. Granīta bruģis</t>
  </si>
  <si>
    <t>Betona segas izbūve no bettona C30/37, XC3, XF1 ar stiegrojumu D12 s.150x150, deformācijas šuves 10mx10m.  Gaisi pelēks, gandrīz balts</t>
  </si>
  <si>
    <t>TS-100; 104</t>
  </si>
  <si>
    <t xml:space="preserve"> 25.7</t>
  </si>
  <si>
    <t xml:space="preserve"> 25.8</t>
  </si>
  <si>
    <t xml:space="preserve"> 25.9</t>
  </si>
  <si>
    <t xml:space="preserve"> 25.10</t>
  </si>
  <si>
    <t xml:space="preserve"> 25.11</t>
  </si>
  <si>
    <t xml:space="preserve"> 26.7</t>
  </si>
  <si>
    <t xml:space="preserve"> 26.8</t>
  </si>
  <si>
    <t xml:space="preserve"> 26.9</t>
  </si>
  <si>
    <t xml:space="preserve"> 26.10</t>
  </si>
  <si>
    <t xml:space="preserve"> 31.1</t>
  </si>
  <si>
    <t xml:space="preserve"> 31.2</t>
  </si>
  <si>
    <t xml:space="preserve"> 31.3</t>
  </si>
  <si>
    <t xml:space="preserve"> 31.4</t>
  </si>
  <si>
    <t xml:space="preserve"> 31.5</t>
  </si>
  <si>
    <t xml:space="preserve"> 31.6</t>
  </si>
  <si>
    <t xml:space="preserve"> 30.1</t>
  </si>
  <si>
    <t xml:space="preserve"> 30.2</t>
  </si>
  <si>
    <t xml:space="preserve"> 30.3</t>
  </si>
  <si>
    <t xml:space="preserve"> 30.4</t>
  </si>
  <si>
    <t xml:space="preserve"> 30.5</t>
  </si>
  <si>
    <t xml:space="preserve"> 30.6</t>
  </si>
  <si>
    <t>43.1</t>
  </si>
  <si>
    <t>43.2</t>
  </si>
  <si>
    <t>43.3</t>
  </si>
  <si>
    <t>43.4</t>
  </si>
  <si>
    <t>43.5</t>
  </si>
  <si>
    <t>43.6</t>
  </si>
  <si>
    <t>43.7</t>
  </si>
  <si>
    <t xml:space="preserve"> Specializētie darbi - ārējie tīkli, sistēmas</t>
  </si>
  <si>
    <t>1</t>
  </si>
  <si>
    <t xml:space="preserve"> Labiekārtošanas darbi</t>
  </si>
  <si>
    <t xml:space="preserve">Tāme sastādīta 2018. gada tirgus cenās, pamatojoties uz EST daļas rasējumiem. </t>
  </si>
  <si>
    <t>Zāliena ierīkošana, augu zeme 150 mm biezumā</t>
  </si>
  <si>
    <t>Puķu dobju ar mulču 50 mm biezumā</t>
  </si>
  <si>
    <t>Augu zeme kokiem</t>
  </si>
  <si>
    <t>Augu zeme stādījumiem</t>
  </si>
  <si>
    <t>Solu S2 izgatavošana ( 1000x1000x500 vai ekvivalents), uzstādīšana</t>
  </si>
  <si>
    <t>Ārējie ūdensvads, kanalizācija un lietus kanalizācija</t>
  </si>
  <si>
    <t>ŪKT</t>
  </si>
  <si>
    <t xml:space="preserve">Tāme sastādīta 2018. gada tirgus cenās, pamatojoties uz ŪKT daļas rasējumiem. </t>
  </si>
  <si>
    <t>Ūdensvads II. Kārta</t>
  </si>
  <si>
    <t>CAURUĻU IEBŪVE - CAURULES</t>
  </si>
  <si>
    <t>PE caurules ūdensvadam, PN10, EM, PE100 iebūve, izbūve ar atklātu tranšejas metodi, ieskaitot būvbedres rakšanu, stiprināšanu, cauruļu montāžu, aizbēršanu un blietēšanu pa kārtām,  grunts transportēšanu, skat. ras.ŪKT-2,3</t>
  </si>
  <si>
    <t>1.1.</t>
  </si>
  <si>
    <t>27-00000</t>
  </si>
  <si>
    <t xml:space="preserve">PE De40mm, iebūve H līdz 2m </t>
  </si>
  <si>
    <t>1.2.</t>
  </si>
  <si>
    <t xml:space="preserve">PE De32mm, iebūve H līdz 2m </t>
  </si>
  <si>
    <t>2.1.</t>
  </si>
  <si>
    <t>EM sedls ar aztaru PE De 100mm /PE De 40 mm</t>
  </si>
  <si>
    <t>2.2.</t>
  </si>
  <si>
    <t>Sedls čuguna caurulei DN100/32m</t>
  </si>
  <si>
    <t>2.3.</t>
  </si>
  <si>
    <t>Pazemes aizbīdnis ķeta GGG400, pārklāts ar epoksīda pulveri, ar pagarinātu kātu un ielas kapi 1 1/4"</t>
  </si>
  <si>
    <t>2.4.</t>
  </si>
  <si>
    <t>Pazemes aizbīdnis ķeta GGG400, pārklāts ar epoksīda pulveri, ar pagarinātu kātu un ielas kapi 1"</t>
  </si>
  <si>
    <t>2.5.</t>
  </si>
  <si>
    <t>Servisa aizbīdnis, ķeta GGG400, pārklāts ar epoksīda pulveri, uzstādāms akā DN25mm</t>
  </si>
  <si>
    <t>2.6.</t>
  </si>
  <si>
    <t>Rūpnieciski ražota ūdenskaitītāja aka ar skaitītāja mezglu DN20 mm skaitītāja uzstādīšanai</t>
  </si>
  <si>
    <t>2.7.</t>
  </si>
  <si>
    <t>EM līkums 90 grādi De40mm</t>
  </si>
  <si>
    <t>2.8.</t>
  </si>
  <si>
    <t>2.9.</t>
  </si>
  <si>
    <t>EM diametru pāreja De40/De32mm</t>
  </si>
  <si>
    <t>2.10.</t>
  </si>
  <si>
    <t>EM dubultuzmava De40mm</t>
  </si>
  <si>
    <t>2.11.</t>
  </si>
  <si>
    <t>EM dubultuzmava De32mm</t>
  </si>
  <si>
    <t>2.12.</t>
  </si>
  <si>
    <t>Elektrometināmā pārejas uzmava, fiksētā,  De 40 mm</t>
  </si>
  <si>
    <t>2.13.</t>
  </si>
  <si>
    <t>Elektrometināmā pārejas uzmava, fiksētā,  De 32 mm</t>
  </si>
  <si>
    <t xml:space="preserve">PAPILDUS MATERIĀLI IEBŪVES UN RAKŠANAS DARBIEM </t>
  </si>
  <si>
    <t>Smilts pabērums un apbērumi pēc Pask. raksta un ras.    ŪKT-7</t>
  </si>
  <si>
    <t>3.1.</t>
  </si>
  <si>
    <t>Atvesta smilts, caurule De40 mm</t>
  </si>
  <si>
    <t>3.2.</t>
  </si>
  <si>
    <t>Atvesta smilts, caurule De32 mm</t>
  </si>
  <si>
    <t>CITI DARBI</t>
  </si>
  <si>
    <t>Segumu atjaunošana, ārpus labiekārtojuma teritorijas (ielas zona)skat. ras. ŪKT-2, ŪKT-9</t>
  </si>
  <si>
    <t>4.1.</t>
  </si>
  <si>
    <t>Seguma noņemšana, pagaidu un pastāvīgā asfaltseguma atjaunošana tranšejas,  platumā, ieskaitot šuvju vertikālo un horizontālo apstrādi</t>
  </si>
  <si>
    <t>4.2.</t>
  </si>
  <si>
    <t>Seguma noņemšana, pagaidu un pastāvīgā betona bruģa atjaunošana tranšejas platumā</t>
  </si>
  <si>
    <t>Demontāžas darbi, skat. ras. ŪKT-2, ŪKT-9</t>
  </si>
  <si>
    <t>4.3.</t>
  </si>
  <si>
    <t>02-00000</t>
  </si>
  <si>
    <t>Esošā pieslēguma demontāža dzelzsbetona akā</t>
  </si>
  <si>
    <t>vietas</t>
  </si>
  <si>
    <t>4.4.</t>
  </si>
  <si>
    <t>Pievienošanās pie esošā ūdensvada ievada De32mm</t>
  </si>
  <si>
    <t>4.5.</t>
  </si>
  <si>
    <t>Ūdensvada trases nospraušana un uzmērīšana</t>
  </si>
  <si>
    <t>4.6.</t>
  </si>
  <si>
    <t>Cauruļvada spiediena pārbaude</t>
  </si>
  <si>
    <t>4.7.</t>
  </si>
  <si>
    <t>Cauruļvada dezinfekcija un ūdens parauga testēšana</t>
  </si>
  <si>
    <t>Kanalizācija II. Kārta</t>
  </si>
  <si>
    <t>PVC monolītsienu caurules ar uzmavu un blīvi kanalizācijai, SN8, iebūve, ieskaitot rakšanu, tranšejas stiprināšanu, cauruļu montāžu, aizbēršanu un blietēšanu pa kārtām,  grunts transportēšanu, skat. ras.ŪKT-2,4</t>
  </si>
  <si>
    <t xml:space="preserve">PVC De160mm, iebūve H līdz 1,5m </t>
  </si>
  <si>
    <t xml:space="preserve">PVC De160mm, iebūve H 1,5-2,0m </t>
  </si>
  <si>
    <t>SKATAKAS</t>
  </si>
  <si>
    <t>Rūpnieciski ražotas plastmasas skatakas, teleskopiskas, DN 400/315, gumijas blīvgredzenu savienojumi, ķeta vāks 40t, kopā ar iebūvi</t>
  </si>
  <si>
    <t>DN 400/315, 2 pievienojumi: De 160(2x), dziļums &lt;1,5m, ieskaitot visus darbus un materiālus</t>
  </si>
  <si>
    <t>DN 400/315, 3 pievienojumi: De 160(3x), dziļums &lt;1,5m, ieskaitot visus darbus un materiālus</t>
  </si>
  <si>
    <t>Smilts pabērums un apbērumi pēc Pask. raksta un ras.   ŪKT-7</t>
  </si>
  <si>
    <t>Atvesta smilts, caurule De160 mm</t>
  </si>
  <si>
    <t>Segumu atjaunošana, ārpus labiekārtojuma teritorijas, skat. ras. ŪKT-2, ŪKT-9</t>
  </si>
  <si>
    <t>Seguma noņemšana, pagaidu un pastāvīgā asfaltseguma atjaunošana tranšejas platumā, ieskaitot šuvju vertikālo un horizontālo apstrādi De160mm</t>
  </si>
  <si>
    <t xml:space="preserve">Seguma noņemšana, pagaidu un pastāvīgā grants seguma atjaunošana </t>
  </si>
  <si>
    <t>Esošās dzelzsbetona akas demontāža</t>
  </si>
  <si>
    <t>Esošā kanalizācijas cauruļvada demontāža objekta teritorijā</t>
  </si>
  <si>
    <t>Pievienošanās pie esošā kanalizācijas kolektora De160mm</t>
  </si>
  <si>
    <t>Pašteces kanalizācijas trases nospraušana un uzmērīšana</t>
  </si>
  <si>
    <t>4.8.</t>
  </si>
  <si>
    <t>CCTV inspekcija</t>
  </si>
  <si>
    <t>4.9.</t>
  </si>
  <si>
    <t>Kanalizācijas hermētiskuma pārbaude</t>
  </si>
  <si>
    <t>Lietus kanalizācija II. Kārta</t>
  </si>
  <si>
    <t>PP monolītsienu caurules ar uzmavu un blīvi kanalizācijai, SN8, iebūve, ieskaitot rakšanu, tranšejas stiprināšanu, cauruļu montāžu, aizbēršanu un blietēšanu pa kārtām, grunts transportēšanu, skat. ras.ŪKT-2,5</t>
  </si>
  <si>
    <t xml:space="preserve">PP De110mm, iebūve H līdz 1,0m </t>
  </si>
  <si>
    <t xml:space="preserve">PP De160mm, iebūve H 1.0-1,5m </t>
  </si>
  <si>
    <t>1.3.</t>
  </si>
  <si>
    <t xml:space="preserve">PP De200mm, iebūve H 1,5-2,0m </t>
  </si>
  <si>
    <t>CAURUĻU IEBŪVE - AIZSARGCAURULES</t>
  </si>
  <si>
    <t>Apvalkcaurules kabeļu aizsardzībai un brīdinājuma lenta "Kabelis"</t>
  </si>
  <si>
    <t>PP monolītsienu caurules De 110mm līkumi punktveida gūlijas pieslēgumiem, SN8, iebūve, ieskaitot rakšanu, cauruļu montāžu, aizbēršanu un blietēšanu pa kārtām, skat. ras.ŪKT-2,4</t>
  </si>
  <si>
    <t>PP monolītsienu caurules De 110mm līkumi notekas pieslēgumam, SN8, iebūve, ieskaitot rakšanu, cauruļu montāžu, aizbēršanu un blietēšanu pa kārtām, skat. ras.ŪKT-2,5</t>
  </si>
  <si>
    <t>DN 400/315, 2 pievienojumi: De 110 un De160mm, dziļums &lt;1,5m, ieskaitot visus darbus un materiālus</t>
  </si>
  <si>
    <t>DN 400/315, 3 pievienojumi: De 160(2x), De110 (1x) dziļums &lt;1,5m, ieskaitot visus darbus un materiālus</t>
  </si>
  <si>
    <t>Rūpnieciski ražotas plastmasas skatakas, teleskopiskas, DN 560/500, gumijas blīvgredzenu savienojumi, ķeta vāks 40t, kopā ar iebūvi</t>
  </si>
  <si>
    <t>DN 560/500, 4 pievienojumi: De 110,De160 (2x), De200mm, dziļums 1,5-2,0m, ieskaitot visus darbus un materiālus</t>
  </si>
  <si>
    <t>Rūpnieciski ražotas plastmasas gūlija ar nosēddaļu 70l, teleskopiskas, DN 400/315, gumijas blīvgredzenu savienojumi, ķeta reste, kvadrātveida, 40t, kopā ar iebūvi</t>
  </si>
  <si>
    <t>DN 400/315, 2 pievienojumi: De 160 De110mm, dziļums &lt;1,5m, ieskaitot visus darbus un materiālus</t>
  </si>
  <si>
    <t>ACO Self punktveida gūlija ar savienojumu notekcaurulei, 250x250mm, čuguna režģis, kopā ar iebūvi</t>
  </si>
  <si>
    <t>ACO Self punktveida gūlija ar savienojumu notekcaurulei</t>
  </si>
  <si>
    <t>5.1.</t>
  </si>
  <si>
    <t>Atvesta smilts, caurule De200 mm</t>
  </si>
  <si>
    <t>5.2.</t>
  </si>
  <si>
    <t>5.3.</t>
  </si>
  <si>
    <t>Atvesta smilts, caurule De110 mm</t>
  </si>
  <si>
    <t>6.1.</t>
  </si>
  <si>
    <t>Seguma noņemšana, pagaidu un pastāvīgā asfaltseguma atjaunošana tranšejas platumā, ieskaitot šuvju vertikālo un horizontālo apstrādi De200mm</t>
  </si>
  <si>
    <t>6.2.</t>
  </si>
  <si>
    <t>6.3.</t>
  </si>
  <si>
    <t>Pievienošanās pie esošās lietus kanalizācijas dzelzsbetona akas</t>
  </si>
  <si>
    <t>6.4.</t>
  </si>
  <si>
    <t>6.5.</t>
  </si>
  <si>
    <t>Lietus kanalizācijas trases nospraušana un uzmērīšana</t>
  </si>
  <si>
    <t>6.6.</t>
  </si>
  <si>
    <t>VEIDgbALI</t>
  </si>
  <si>
    <t>EM trejgbals De40mm</t>
  </si>
  <si>
    <t>Pievienošanās pie esošās lietus notekas, paredzot savienojuma veidgbalu, un skārda krāsā notekcaurules savienojuma vietas nosegu ar PP cauruli (uz betona nomales)</t>
  </si>
  <si>
    <t>Skvēra Lielā iela 6 un Jaunā ielā 5, Tukumā pārbūve</t>
  </si>
  <si>
    <t>Solu S1 izgatavošana (500x500x500,  koka sēdvirsma vai ekvivalents), uzstādīšana</t>
  </si>
  <si>
    <t>Sertifikāta Nr.: 20-7305</t>
  </si>
  <si>
    <t>Kopsavilkuma aprēķins Nr.1</t>
  </si>
  <si>
    <t>Sadale metāla, individuāli kpl IP-65 AS-1, t.sk.:</t>
  </si>
  <si>
    <t>Izpilduzmērījums  laniekārtošanas darbiem</t>
  </si>
  <si>
    <t>ELT digitālā uzmērīšana</t>
  </si>
  <si>
    <t>siegras d12 ,s 150x150 </t>
  </si>
  <si>
    <t>kg</t>
  </si>
  <si>
    <t xml:space="preserve">betons C30/37, XC3, XF1    </t>
  </si>
  <si>
    <t>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</si>
</sst>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0.0%"/>
    <numFmt numFmtId="165" formatCode="&quot;Tāmes izmaksas &quot;#,##0.00&quot; euro&quot;"/>
    <numFmt numFmtId="166" formatCode="&quot;Kopā &quot;#,##0.00&quot; euro&quot;"/>
    <numFmt numFmtId="167" formatCode="&quot;Par kopējo summu, euro &quot;#,##0.00"/>
    <numFmt numFmtId="168" formatCode="&quot;Kopējā darbietilpība, c/h &quot;#,##0.00"/>
    <numFmt numFmtId="169" formatCode="#,##0.0"/>
    <numFmt numFmtId="170" formatCode="#,##0.000"/>
    <numFmt numFmtId="171" formatCode="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204"/>
    </font>
    <font>
      <sz val="10.5"/>
      <name val="Times New Roman"/>
      <family val="1"/>
      <charset val="1"/>
    </font>
    <font>
      <sz val="10.5"/>
      <color indexed="8"/>
      <name val="Times New Roman"/>
      <family val="1"/>
      <charset val="1"/>
    </font>
    <font>
      <vertAlign val="superscript"/>
      <sz val="10.5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1"/>
      <charset val="186"/>
    </font>
    <font>
      <sz val="11"/>
      <color indexed="8"/>
      <name val="Calibri"/>
      <family val="2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Arial"/>
      <family val="2"/>
      <charset val="1"/>
    </font>
    <font>
      <sz val="10"/>
      <color rgb="FF000000"/>
      <name val="Arial"/>
      <family val="2"/>
      <charset val="186"/>
    </font>
    <font>
      <sz val="10"/>
      <name val="Arial"/>
      <family val="2"/>
    </font>
    <font>
      <sz val="10"/>
      <color rgb="FF222222"/>
      <name val="Times New Roman"/>
      <family val="1"/>
      <charset val="186"/>
    </font>
    <font>
      <u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17" fillId="0" borderId="0"/>
    <xf numFmtId="0" fontId="2" fillId="0" borderId="0"/>
    <xf numFmtId="43" fontId="21" fillId="0" borderId="0" applyFont="0" applyFill="0" applyBorder="0" applyAlignment="0" applyProtection="0"/>
    <xf numFmtId="0" fontId="24" fillId="0" borderId="0"/>
    <xf numFmtId="0" fontId="2" fillId="0" borderId="0">
      <alignment vertical="center"/>
    </xf>
    <xf numFmtId="0" fontId="28" fillId="0" borderId="0"/>
    <xf numFmtId="0" fontId="2" fillId="0" borderId="0"/>
    <xf numFmtId="0" fontId="29" fillId="0" borderId="0" applyNumberFormat="0" applyFont="0" applyBorder="0" applyProtection="0"/>
    <xf numFmtId="0" fontId="1" fillId="0" borderId="0"/>
    <xf numFmtId="0" fontId="2" fillId="0" borderId="0"/>
    <xf numFmtId="0" fontId="24" fillId="0" borderId="0"/>
    <xf numFmtId="0" fontId="2" fillId="0" borderId="0"/>
    <xf numFmtId="0" fontId="1" fillId="0" borderId="0"/>
    <xf numFmtId="0" fontId="30" fillId="0" borderId="0"/>
    <xf numFmtId="0" fontId="2" fillId="0" borderId="0" applyNumberFormat="0" applyFont="0" applyFill="0" applyBorder="0" applyAlignment="0" applyProtection="0">
      <alignment vertical="top"/>
    </xf>
  </cellStyleXfs>
  <cellXfs count="277">
    <xf numFmtId="0" fontId="0" fillId="0" borderId="0" xfId="0"/>
    <xf numFmtId="0" fontId="3" fillId="0" borderId="2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right" vertical="center" shrinkToFit="1"/>
    </xf>
    <xf numFmtId="4" fontId="4" fillId="0" borderId="0" xfId="0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/>
    </xf>
    <xf numFmtId="0" fontId="12" fillId="0" borderId="0" xfId="0" applyFont="1" applyFill="1"/>
    <xf numFmtId="0" fontId="12" fillId="0" borderId="0" xfId="0" applyFont="1" applyFill="1" applyBorder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center" vertical="top"/>
    </xf>
    <xf numFmtId="0" fontId="15" fillId="0" borderId="0" xfId="0" applyFont="1" applyFill="1"/>
    <xf numFmtId="0" fontId="6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 vertical="top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left" vertical="center" wrapText="1"/>
    </xf>
    <xf numFmtId="4" fontId="5" fillId="0" borderId="9" xfId="0" applyNumberFormat="1" applyFont="1" applyFill="1" applyBorder="1" applyAlignment="1">
      <alignment horizontal="right" vertical="center" shrinkToFit="1"/>
    </xf>
    <xf numFmtId="4" fontId="4" fillId="0" borderId="2" xfId="0" applyNumberFormat="1" applyFont="1" applyFill="1" applyBorder="1" applyAlignment="1">
      <alignment horizontal="right" vertical="center" shrinkToFit="1"/>
    </xf>
    <xf numFmtId="9" fontId="5" fillId="0" borderId="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2" fontId="18" fillId="0" borderId="2" xfId="2" applyNumberFormat="1" applyFont="1" applyFill="1" applyBorder="1" applyAlignment="1">
      <alignment wrapText="1"/>
    </xf>
    <xf numFmtId="2" fontId="18" fillId="0" borderId="10" xfId="2" applyNumberFormat="1" applyFont="1" applyFill="1" applyBorder="1" applyAlignment="1">
      <alignment horizontal="center" wrapText="1"/>
    </xf>
    <xf numFmtId="4" fontId="18" fillId="0" borderId="11" xfId="2" applyNumberFormat="1" applyFont="1" applyFill="1" applyBorder="1" applyAlignment="1">
      <alignment horizontal="center" wrapText="1"/>
    </xf>
    <xf numFmtId="169" fontId="18" fillId="0" borderId="2" xfId="2" applyNumberFormat="1" applyFont="1" applyFill="1" applyBorder="1" applyAlignment="1">
      <alignment horizontal="center" wrapText="1"/>
    </xf>
    <xf numFmtId="2" fontId="18" fillId="0" borderId="6" xfId="2" applyNumberFormat="1" applyFont="1" applyFill="1" applyBorder="1" applyAlignment="1">
      <alignment wrapText="1"/>
    </xf>
    <xf numFmtId="0" fontId="19" fillId="0" borderId="2" xfId="0" applyNumberFormat="1" applyFont="1" applyFill="1" applyBorder="1" applyAlignment="1">
      <alignment vertical="top" wrapText="1"/>
    </xf>
    <xf numFmtId="0" fontId="19" fillId="0" borderId="2" xfId="0" applyNumberFormat="1" applyFont="1" applyFill="1" applyBorder="1" applyAlignment="1">
      <alignment wrapText="1"/>
    </xf>
    <xf numFmtId="0" fontId="19" fillId="0" borderId="2" xfId="3" applyNumberFormat="1" applyFont="1" applyFill="1" applyBorder="1" applyAlignment="1" applyProtection="1">
      <alignment horizontal="center" vertical="center" wrapText="1"/>
    </xf>
    <xf numFmtId="3" fontId="18" fillId="0" borderId="2" xfId="2" applyNumberFormat="1" applyFont="1" applyFill="1" applyBorder="1" applyAlignment="1">
      <alignment horizontal="center" wrapText="1"/>
    </xf>
    <xf numFmtId="3" fontId="18" fillId="0" borderId="6" xfId="2" applyNumberFormat="1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left" vertical="center" wrapText="1"/>
    </xf>
    <xf numFmtId="1" fontId="12" fillId="0" borderId="13" xfId="5" applyNumberFormat="1" applyFont="1" applyFill="1" applyBorder="1" applyAlignment="1" applyProtection="1">
      <alignment horizontal="left" vertical="center" wrapText="1"/>
      <protection locked="0"/>
    </xf>
    <xf numFmtId="1" fontId="12" fillId="0" borderId="13" xfId="5" applyNumberFormat="1" applyFont="1" applyFill="1" applyBorder="1" applyAlignment="1" applyProtection="1">
      <alignment horizontal="center" vertical="center"/>
      <protection locked="0"/>
    </xf>
    <xf numFmtId="0" fontId="12" fillId="0" borderId="13" xfId="6" applyFont="1" applyFill="1" applyBorder="1" applyAlignment="1">
      <alignment horizontal="left" vertical="center" wrapText="1"/>
    </xf>
    <xf numFmtId="171" fontId="12" fillId="0" borderId="13" xfId="5" applyNumberFormat="1" applyFont="1" applyFill="1" applyBorder="1" applyAlignment="1" applyProtection="1">
      <alignment horizontal="center" vertical="center"/>
      <protection locked="0"/>
    </xf>
    <xf numFmtId="0" fontId="27" fillId="0" borderId="13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 wrapText="1"/>
    </xf>
    <xf numFmtId="4" fontId="12" fillId="0" borderId="13" xfId="0" applyNumberFormat="1" applyFont="1" applyFill="1" applyBorder="1" applyAlignment="1">
      <alignment horizontal="center" vertical="center" wrapText="1" shrinkToFit="1"/>
    </xf>
    <xf numFmtId="4" fontId="12" fillId="0" borderId="13" xfId="0" applyNumberFormat="1" applyFont="1" applyFill="1" applyBorder="1" applyAlignment="1" applyProtection="1">
      <alignment horizontal="center" vertical="center" wrapText="1"/>
    </xf>
    <xf numFmtId="4" fontId="12" fillId="0" borderId="13" xfId="4" applyNumberFormat="1" applyFont="1" applyFill="1" applyBorder="1" applyAlignment="1" applyProtection="1">
      <alignment horizontal="center" vertical="center" wrapText="1"/>
    </xf>
    <xf numFmtId="4" fontId="12" fillId="0" borderId="1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12" fillId="0" borderId="13" xfId="5" applyFont="1" applyFill="1" applyBorder="1" applyAlignment="1">
      <alignment horizontal="left" vertical="center" wrapText="1"/>
    </xf>
    <xf numFmtId="0" fontId="12" fillId="0" borderId="13" xfId="5" applyFont="1" applyFill="1" applyBorder="1" applyAlignment="1" applyProtection="1">
      <alignment horizontal="center" vertical="center"/>
      <protection locked="0"/>
    </xf>
    <xf numFmtId="2" fontId="12" fillId="0" borderId="12" xfId="5" applyNumberFormat="1" applyFont="1" applyFill="1" applyBorder="1" applyAlignment="1" applyProtection="1">
      <alignment horizontal="center" vertical="center"/>
      <protection locked="0"/>
    </xf>
    <xf numFmtId="2" fontId="12" fillId="0" borderId="14" xfId="7" applyNumberFormat="1" applyFont="1" applyFill="1" applyBorder="1" applyAlignment="1" applyProtection="1">
      <alignment horizontal="center" vertical="center"/>
      <protection locked="0"/>
    </xf>
    <xf numFmtId="2" fontId="12" fillId="0" borderId="13" xfId="5" applyNumberFormat="1" applyFont="1" applyFill="1" applyBorder="1" applyAlignment="1" applyProtection="1">
      <alignment horizontal="center" vertical="center"/>
      <protection locked="0"/>
    </xf>
    <xf numFmtId="4" fontId="12" fillId="0" borderId="13" xfId="0" applyNumberFormat="1" applyFont="1" applyFill="1" applyBorder="1" applyAlignment="1">
      <alignment horizontal="right" vertical="center" shrinkToFit="1"/>
    </xf>
    <xf numFmtId="0" fontId="12" fillId="0" borderId="13" xfId="0" applyFont="1" applyFill="1" applyBorder="1" applyAlignment="1">
      <alignment horizontal="left" vertical="center" wrapText="1"/>
    </xf>
    <xf numFmtId="0" fontId="13" fillId="0" borderId="0" xfId="0" applyFont="1" applyFill="1"/>
    <xf numFmtId="4" fontId="12" fillId="0" borderId="13" xfId="0" applyNumberFormat="1" applyFont="1" applyFill="1" applyBorder="1" applyAlignment="1">
      <alignment horizontal="center" vertical="center" shrinkToFit="1"/>
    </xf>
    <xf numFmtId="43" fontId="12" fillId="0" borderId="13" xfId="4" applyFont="1" applyFill="1" applyBorder="1" applyAlignment="1" applyProtection="1">
      <alignment horizontal="center" vertical="center" wrapText="1"/>
      <protection locked="0"/>
    </xf>
    <xf numFmtId="4" fontId="12" fillId="0" borderId="13" xfId="0" applyNumberFormat="1" applyFont="1" applyFill="1" applyBorder="1" applyAlignment="1">
      <alignment horizontal="right" vertical="center" wrapText="1" shrinkToFit="1"/>
    </xf>
    <xf numFmtId="170" fontId="12" fillId="0" borderId="13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4" fontId="12" fillId="0" borderId="13" xfId="0" applyNumberFormat="1" applyFont="1" applyFill="1" applyBorder="1" applyAlignment="1" applyProtection="1">
      <alignment horizontal="right" vertical="center" wrapText="1"/>
    </xf>
    <xf numFmtId="4" fontId="12" fillId="0" borderId="7" xfId="0" applyNumberFormat="1" applyFont="1" applyFill="1" applyBorder="1" applyAlignment="1">
      <alignment horizontal="center" vertical="center" wrapText="1"/>
    </xf>
    <xf numFmtId="0" fontId="26" fillId="0" borderId="13" xfId="1" applyFont="1" applyFill="1" applyBorder="1" applyAlignment="1">
      <alignment horizontal="center" vertical="center" wrapText="1"/>
    </xf>
    <xf numFmtId="4" fontId="12" fillId="0" borderId="13" xfId="4" applyNumberFormat="1" applyFont="1" applyFill="1" applyBorder="1" applyAlignment="1" applyProtection="1">
      <alignment horizontal="right" vertical="center" wrapText="1"/>
    </xf>
    <xf numFmtId="0" fontId="16" fillId="0" borderId="13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right" vertical="center" shrinkToFit="1"/>
    </xf>
    <xf numFmtId="2" fontId="12" fillId="0" borderId="16" xfId="5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shrinkToFit="1"/>
    </xf>
    <xf numFmtId="0" fontId="16" fillId="0" borderId="17" xfId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/>
    </xf>
    <xf numFmtId="4" fontId="12" fillId="0" borderId="17" xfId="0" applyNumberFormat="1" applyFont="1" applyFill="1" applyBorder="1" applyAlignment="1">
      <alignment horizontal="center" vertical="center"/>
    </xf>
    <xf numFmtId="4" fontId="12" fillId="0" borderId="17" xfId="0" applyNumberFormat="1" applyFont="1" applyFill="1" applyBorder="1" applyAlignment="1">
      <alignment horizontal="center" vertical="center" wrapText="1"/>
    </xf>
    <xf numFmtId="4" fontId="12" fillId="0" borderId="17" xfId="0" applyNumberFormat="1" applyFont="1" applyFill="1" applyBorder="1" applyAlignment="1">
      <alignment horizontal="right" vertical="center" wrapText="1" shrinkToFit="1"/>
    </xf>
    <xf numFmtId="4" fontId="12" fillId="0" borderId="17" xfId="0" applyNumberFormat="1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 shrinkToFit="1"/>
    </xf>
    <xf numFmtId="4" fontId="5" fillId="0" borderId="17" xfId="0" applyNumberFormat="1" applyFont="1" applyFill="1" applyBorder="1" applyAlignment="1">
      <alignment horizontal="right" vertical="center" shrinkToFit="1"/>
    </xf>
    <xf numFmtId="4" fontId="12" fillId="0" borderId="17" xfId="0" applyNumberFormat="1" applyFont="1" applyFill="1" applyBorder="1" applyAlignment="1">
      <alignment horizontal="center" vertical="center" shrinkToFit="1"/>
    </xf>
    <xf numFmtId="0" fontId="3" fillId="0" borderId="17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4" fontId="12" fillId="0" borderId="13" xfId="0" applyNumberFormat="1" applyFont="1" applyFill="1" applyBorder="1" applyAlignment="1">
      <alignment horizontal="center" shrinkToFit="1"/>
    </xf>
    <xf numFmtId="4" fontId="5" fillId="0" borderId="13" xfId="0" applyNumberFormat="1" applyFont="1" applyFill="1" applyBorder="1" applyAlignment="1">
      <alignment horizontal="center" shrinkToFit="1"/>
    </xf>
    <xf numFmtId="4" fontId="23" fillId="0" borderId="17" xfId="0" applyNumberFormat="1" applyFont="1" applyFill="1" applyBorder="1" applyAlignment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4" fontId="12" fillId="0" borderId="17" xfId="0" applyNumberFormat="1" applyFont="1" applyFill="1" applyBorder="1" applyAlignment="1" applyProtection="1">
      <alignment horizontal="center" vertical="center" wrapText="1"/>
    </xf>
    <xf numFmtId="4" fontId="12" fillId="0" borderId="17" xfId="0" applyNumberFormat="1" applyFont="1" applyFill="1" applyBorder="1" applyAlignment="1" applyProtection="1">
      <alignment horizontal="right" vertical="center" wrapText="1"/>
    </xf>
    <xf numFmtId="4" fontId="12" fillId="0" borderId="17" xfId="4" applyNumberFormat="1" applyFont="1" applyFill="1" applyBorder="1" applyAlignment="1" applyProtection="1">
      <alignment horizontal="right" vertical="center" wrapText="1"/>
    </xf>
    <xf numFmtId="2" fontId="5" fillId="0" borderId="17" xfId="0" applyNumberFormat="1" applyFont="1" applyFill="1" applyBorder="1" applyAlignment="1">
      <alignment horizontal="right" vertical="center"/>
    </xf>
    <xf numFmtId="170" fontId="5" fillId="0" borderId="17" xfId="0" applyNumberFormat="1" applyFont="1" applyFill="1" applyBorder="1" applyAlignment="1">
      <alignment horizontal="center" vertical="center" shrinkToFit="1"/>
    </xf>
    <xf numFmtId="4" fontId="12" fillId="0" borderId="17" xfId="4" applyNumberFormat="1" applyFont="1" applyFill="1" applyBorder="1" applyAlignment="1" applyProtection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left" vertical="center" wrapText="1"/>
    </xf>
    <xf numFmtId="4" fontId="12" fillId="0" borderId="18" xfId="0" applyNumberFormat="1" applyFont="1" applyFill="1" applyBorder="1" applyAlignment="1">
      <alignment horizontal="center" vertical="center" wrapText="1"/>
    </xf>
    <xf numFmtId="4" fontId="12" fillId="0" borderId="18" xfId="0" applyNumberFormat="1" applyFont="1" applyFill="1" applyBorder="1" applyAlignment="1" applyProtection="1">
      <alignment horizontal="center" vertical="center" wrapText="1"/>
    </xf>
    <xf numFmtId="4" fontId="12" fillId="0" borderId="18" xfId="0" applyNumberFormat="1" applyFont="1" applyFill="1" applyBorder="1" applyAlignment="1" applyProtection="1">
      <alignment horizontal="right" vertical="center" wrapText="1"/>
    </xf>
    <xf numFmtId="4" fontId="12" fillId="0" borderId="18" xfId="0" applyNumberFormat="1" applyFont="1" applyFill="1" applyBorder="1" applyAlignment="1">
      <alignment horizontal="right" vertical="center" wrapText="1" shrinkToFit="1"/>
    </xf>
    <xf numFmtId="4" fontId="12" fillId="0" borderId="18" xfId="4" applyNumberFormat="1" applyFont="1" applyFill="1" applyBorder="1" applyAlignment="1" applyProtection="1">
      <alignment horizontal="right" vertical="center" wrapText="1"/>
    </xf>
    <xf numFmtId="0" fontId="11" fillId="0" borderId="18" xfId="1" applyFont="1" applyFill="1" applyBorder="1" applyAlignment="1">
      <alignment horizontal="center" vertical="center" wrapText="1"/>
    </xf>
    <xf numFmtId="170" fontId="12" fillId="0" borderId="17" xfId="0" applyNumberFormat="1" applyFont="1" applyFill="1" applyBorder="1" applyAlignment="1">
      <alignment horizontal="center" vertical="center" wrapText="1"/>
    </xf>
    <xf numFmtId="2" fontId="12" fillId="0" borderId="17" xfId="5" applyNumberFormat="1" applyFont="1" applyFill="1" applyBorder="1" applyAlignment="1" applyProtection="1">
      <alignment horizontal="center" vertical="center"/>
      <protection locked="0"/>
    </xf>
    <xf numFmtId="0" fontId="4" fillId="0" borderId="18" xfId="5" applyFont="1" applyFill="1" applyBorder="1" applyAlignment="1">
      <alignment horizontal="center" vertical="center" wrapText="1"/>
    </xf>
    <xf numFmtId="0" fontId="12" fillId="0" borderId="17" xfId="16" applyNumberFormat="1" applyFont="1" applyFill="1" applyBorder="1" applyAlignment="1" applyProtection="1">
      <alignment horizontal="left" vertical="center" wrapText="1"/>
    </xf>
    <xf numFmtId="1" fontId="12" fillId="0" borderId="17" xfId="7" applyNumberFormat="1" applyFont="1" applyFill="1" applyBorder="1" applyAlignment="1" applyProtection="1">
      <alignment horizontal="center" vertical="center"/>
      <protection locked="0"/>
    </xf>
    <xf numFmtId="0" fontId="12" fillId="0" borderId="17" xfId="16" applyNumberFormat="1" applyFont="1" applyFill="1" applyBorder="1" applyAlignment="1" applyProtection="1">
      <alignment horizontal="center" vertical="center"/>
    </xf>
    <xf numFmtId="0" fontId="12" fillId="0" borderId="17" xfId="16" applyNumberFormat="1" applyFont="1" applyFill="1" applyBorder="1" applyAlignment="1" applyProtection="1">
      <alignment horizontal="left" vertical="center"/>
    </xf>
    <xf numFmtId="0" fontId="12" fillId="0" borderId="17" xfId="16" applyNumberFormat="1" applyFont="1" applyFill="1" applyBorder="1" applyAlignment="1" applyProtection="1">
      <alignment horizontal="left" wrapText="1"/>
    </xf>
    <xf numFmtId="0" fontId="12" fillId="0" borderId="17" xfId="16" applyNumberFormat="1" applyFont="1" applyFill="1" applyBorder="1" applyAlignment="1" applyProtection="1">
      <alignment horizontal="center"/>
    </xf>
    <xf numFmtId="0" fontId="5" fillId="0" borderId="18" xfId="5" applyFont="1" applyFill="1" applyBorder="1" applyAlignment="1">
      <alignment horizontal="left" vertical="center" wrapText="1"/>
    </xf>
    <xf numFmtId="0" fontId="5" fillId="0" borderId="17" xfId="5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/>
    </xf>
    <xf numFmtId="0" fontId="4" fillId="0" borderId="5" xfId="0" applyNumberFormat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12" fillId="0" borderId="17" xfId="0" applyNumberFormat="1" applyFont="1" applyFill="1" applyBorder="1" applyAlignment="1">
      <alignment horizontal="right" vertical="center" shrinkToFit="1"/>
    </xf>
    <xf numFmtId="0" fontId="5" fillId="0" borderId="17" xfId="0" applyNumberFormat="1" applyFont="1" applyFill="1" applyBorder="1" applyAlignment="1">
      <alignment horizontal="left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17" xfId="0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7" xfId="0" applyNumberFormat="1" applyFont="1" applyFill="1" applyBorder="1" applyAlignment="1">
      <alignment horizontal="right" vertical="center" shrinkToFit="1"/>
    </xf>
    <xf numFmtId="0" fontId="26" fillId="0" borderId="17" xfId="0" applyFont="1" applyFill="1" applyBorder="1" applyAlignment="1">
      <alignment horizontal="center" vertical="center"/>
    </xf>
    <xf numFmtId="49" fontId="26" fillId="0" borderId="17" xfId="0" applyNumberFormat="1" applyFont="1" applyFill="1" applyBorder="1" applyAlignment="1">
      <alignment horizontal="left" vertical="center" wrapText="1"/>
    </xf>
    <xf numFmtId="49" fontId="12" fillId="0" borderId="17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49" fontId="32" fillId="0" borderId="17" xfId="0" applyNumberFormat="1" applyFont="1" applyFill="1" applyBorder="1" applyAlignment="1">
      <alignment horizontal="left" vertical="center" wrapText="1"/>
    </xf>
    <xf numFmtId="49" fontId="12" fillId="0" borderId="17" xfId="0" applyNumberFormat="1" applyFont="1" applyFill="1" applyBorder="1" applyAlignment="1">
      <alignment horizontal="left" vertical="center" wrapText="1"/>
    </xf>
    <xf numFmtId="0" fontId="17" fillId="0" borderId="17" xfId="0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right" vertical="center" shrinkToFit="1"/>
    </xf>
    <xf numFmtId="3" fontId="12" fillId="0" borderId="17" xfId="0" applyNumberFormat="1" applyFont="1" applyFill="1" applyBorder="1" applyAlignment="1">
      <alignment horizontal="center" vertical="center" shrinkToFit="1"/>
    </xf>
    <xf numFmtId="3" fontId="5" fillId="0" borderId="2" xfId="0" applyNumberFormat="1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/>
    </xf>
    <xf numFmtId="167" fontId="5" fillId="0" borderId="0" xfId="0" applyNumberFormat="1" applyFont="1" applyFill="1" applyAlignment="1">
      <alignment horizontal="left" vertical="center"/>
    </xf>
    <xf numFmtId="165" fontId="5" fillId="0" borderId="0" xfId="0" applyNumberFormat="1" applyFont="1" applyFill="1" applyAlignment="1">
      <alignment vertical="center"/>
    </xf>
    <xf numFmtId="0" fontId="14" fillId="0" borderId="0" xfId="0" applyFont="1" applyFill="1"/>
    <xf numFmtId="168" fontId="5" fillId="0" borderId="0" xfId="0" applyNumberFormat="1" applyFont="1" applyFill="1" applyAlignment="1">
      <alignment horizontal="left" vertical="center"/>
    </xf>
    <xf numFmtId="164" fontId="5" fillId="0" borderId="5" xfId="0" applyNumberFormat="1" applyFont="1" applyFill="1" applyBorder="1" applyAlignment="1">
      <alignment horizontal="right" vertical="center" wrapText="1"/>
    </xf>
    <xf numFmtId="164" fontId="10" fillId="0" borderId="5" xfId="0" applyNumberFormat="1" applyFont="1" applyFill="1" applyBorder="1" applyAlignment="1">
      <alignment horizontal="right" vertical="center" wrapText="1"/>
    </xf>
    <xf numFmtId="4" fontId="10" fillId="0" borderId="2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/>
    </xf>
    <xf numFmtId="0" fontId="26" fillId="0" borderId="17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right" vertical="center" shrinkToFit="1"/>
    </xf>
    <xf numFmtId="0" fontId="22" fillId="0" borderId="13" xfId="0" applyFont="1" applyFill="1" applyBorder="1" applyAlignment="1">
      <alignment vertical="justify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 shrinkToFit="1"/>
    </xf>
    <xf numFmtId="4" fontId="5" fillId="0" borderId="13" xfId="0" applyNumberFormat="1" applyFont="1" applyFill="1" applyBorder="1" applyAlignment="1">
      <alignment horizontal="right" vertical="center" shrinkToFit="1"/>
    </xf>
    <xf numFmtId="49" fontId="4" fillId="0" borderId="13" xfId="0" applyNumberFormat="1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>
      <alignment horizontal="left" vertical="center" wrapText="1"/>
    </xf>
    <xf numFmtId="0" fontId="5" fillId="0" borderId="13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shrinkToFit="1"/>
    </xf>
    <xf numFmtId="16" fontId="5" fillId="0" borderId="2" xfId="0" applyNumberFormat="1" applyFont="1" applyFill="1" applyBorder="1" applyAlignment="1">
      <alignment horizontal="center" vertical="center"/>
    </xf>
    <xf numFmtId="170" fontId="5" fillId="0" borderId="2" xfId="0" applyNumberFormat="1" applyFont="1" applyFill="1" applyBorder="1" applyAlignment="1">
      <alignment horizontal="center" vertical="center" shrinkToFit="1"/>
    </xf>
    <xf numFmtId="0" fontId="31" fillId="0" borderId="0" xfId="0" applyFont="1" applyFill="1"/>
    <xf numFmtId="2" fontId="5" fillId="0" borderId="13" xfId="0" applyNumberFormat="1" applyFont="1" applyFill="1" applyBorder="1" applyAlignment="1">
      <alignment horizontal="right" vertical="center"/>
    </xf>
    <xf numFmtId="170" fontId="5" fillId="0" borderId="18" xfId="0" applyNumberFormat="1" applyFont="1" applyFill="1" applyBorder="1" applyAlignment="1">
      <alignment horizontal="center" vertical="center" shrinkToFit="1"/>
    </xf>
    <xf numFmtId="4" fontId="12" fillId="0" borderId="18" xfId="0" applyNumberFormat="1" applyFont="1" applyFill="1" applyBorder="1" applyAlignment="1">
      <alignment horizontal="center" vertical="center" wrapText="1" shrinkToFit="1"/>
    </xf>
    <xf numFmtId="4" fontId="12" fillId="0" borderId="18" xfId="4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 shrinkToFit="1"/>
    </xf>
    <xf numFmtId="4" fontId="5" fillId="0" borderId="6" xfId="0" applyNumberFormat="1" applyFont="1" applyFill="1" applyBorder="1" applyAlignment="1">
      <alignment horizontal="right" vertical="center" shrinkToFit="1"/>
    </xf>
    <xf numFmtId="49" fontId="5" fillId="0" borderId="9" xfId="0" applyNumberFormat="1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16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0" fillId="0" borderId="0" xfId="0" applyFill="1"/>
    <xf numFmtId="0" fontId="30" fillId="0" borderId="17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wrapText="1"/>
    </xf>
    <xf numFmtId="3" fontId="5" fillId="0" borderId="9" xfId="0" applyNumberFormat="1" applyFont="1" applyFill="1" applyBorder="1" applyAlignment="1">
      <alignment horizontal="center" vertical="center" shrinkToFit="1"/>
    </xf>
    <xf numFmtId="1" fontId="5" fillId="0" borderId="8" xfId="0" applyNumberFormat="1" applyFont="1" applyFill="1" applyBorder="1" applyAlignment="1">
      <alignment horizontal="center" shrinkToFit="1"/>
    </xf>
    <xf numFmtId="49" fontId="5" fillId="0" borderId="7" xfId="0" applyNumberFormat="1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center" shrinkToFit="1"/>
    </xf>
    <xf numFmtId="4" fontId="12" fillId="0" borderId="2" xfId="0" applyNumberFormat="1" applyFont="1" applyFill="1" applyBorder="1" applyAlignment="1">
      <alignment horizontal="center" shrinkToFit="1"/>
    </xf>
    <xf numFmtId="4" fontId="5" fillId="0" borderId="2" xfId="0" applyNumberFormat="1" applyFont="1" applyFill="1" applyBorder="1" applyAlignment="1">
      <alignment horizontal="center" shrinkToFit="1"/>
    </xf>
    <xf numFmtId="0" fontId="12" fillId="0" borderId="13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shrinkToFit="1"/>
    </xf>
    <xf numFmtId="4" fontId="5" fillId="0" borderId="9" xfId="0" applyNumberFormat="1" applyFont="1" applyFill="1" applyBorder="1" applyAlignment="1">
      <alignment horizontal="center" shrinkToFit="1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0" xfId="0" applyFont="1"/>
    <xf numFmtId="0" fontId="5" fillId="0" borderId="17" xfId="0" applyFont="1" applyBorder="1"/>
    <xf numFmtId="4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5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right" vertical="center" wrapText="1"/>
    </xf>
    <xf numFmtId="0" fontId="4" fillId="0" borderId="5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5" fillId="0" borderId="5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top"/>
    </xf>
    <xf numFmtId="0" fontId="5" fillId="0" borderId="4" xfId="0" applyNumberFormat="1" applyFont="1" applyFill="1" applyBorder="1" applyAlignment="1">
      <alignment horizontal="right" vertical="center" wrapText="1"/>
    </xf>
    <xf numFmtId="0" fontId="6" fillId="0" borderId="1" xfId="0" quotePrefix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right" vertical="center" wrapText="1"/>
    </xf>
    <xf numFmtId="0" fontId="10" fillId="0" borderId="4" xfId="0" applyNumberFormat="1" applyFont="1" applyFill="1" applyBorder="1" applyAlignment="1">
      <alignment horizontal="right" vertical="center" wrapText="1"/>
    </xf>
    <xf numFmtId="0" fontId="10" fillId="0" borderId="5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166" fontId="5" fillId="0" borderId="0" xfId="0" applyNumberFormat="1" applyFont="1" applyFill="1" applyAlignment="1">
      <alignment horizontal="left" vertical="center" shrinkToFit="1"/>
    </xf>
    <xf numFmtId="165" fontId="5" fillId="0" borderId="0" xfId="0" applyNumberFormat="1" applyFont="1" applyFill="1" applyAlignment="1">
      <alignment horizontal="lef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 wrapText="1"/>
    </xf>
  </cellXfs>
  <cellStyles count="17">
    <cellStyle name="Comma" xfId="4" builtinId="3"/>
    <cellStyle name="Excel Built-in Normal" xfId="5"/>
    <cellStyle name="Excel Built-in Normal 1" xfId="7"/>
    <cellStyle name="Normal" xfId="0" builtinId="0"/>
    <cellStyle name="Normal 10" xfId="10"/>
    <cellStyle name="Normal 16 2" xfId="12"/>
    <cellStyle name="Normal 2" xfId="9"/>
    <cellStyle name="Normal 3" xfId="2"/>
    <cellStyle name="Normal 4 2" xfId="14"/>
    <cellStyle name="Normal 45" xfId="3"/>
    <cellStyle name="Normal_lokalas tames forma2" xfId="1"/>
    <cellStyle name="Normal_ZD" xfId="16"/>
    <cellStyle name="Parastais 4" xfId="6"/>
    <cellStyle name="Parasts 2" xfId="13"/>
    <cellStyle name="Style 1" xfId="8"/>
    <cellStyle name="Style 1 3" xfId="15"/>
    <cellStyle name="Обычный_33. OZOLNIEKU NOVADA DOME_OZO SKOLA_TELPU, GAITENU, KAPNU TELPU REMONTS_TAME_VADIMS_2011_02_25_melnraksts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BAZIS_LV\0-Projekti\357-AUSTRUMI%20-%20Tukuma%20skv&#275;rs_projekt&#275;&#353;ana%20EST\Darba-apjomi-Tukuma-skvers-2018-02-28_LBN_501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"/>
      <sheetName val="KOPS1"/>
      <sheetName val="ELT"/>
      <sheetName val="EST"/>
      <sheetName val="UKT"/>
      <sheetName val="LAB"/>
    </sheetNames>
    <sheetDataSet>
      <sheetData sheetId="0"/>
      <sheetData sheetId="1">
        <row r="25">
          <cell r="F25" t="str">
            <v>Tāme sastādīta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D223"/>
  <sheetViews>
    <sheetView showZeros="0" tabSelected="1" topLeftCell="A13" zoomScale="90" zoomScaleNormal="90" workbookViewId="0">
      <selection activeCell="L63" sqref="L63"/>
    </sheetView>
  </sheetViews>
  <sheetFormatPr defaultColWidth="9.140625" defaultRowHeight="15" x14ac:dyDescent="0.25"/>
  <cols>
    <col min="1" max="1" width="16" style="68" customWidth="1"/>
    <col min="2" max="2" width="47.7109375" style="68" customWidth="1"/>
    <col min="3" max="3" width="7.7109375" style="68" customWidth="1"/>
    <col min="4" max="4" width="20.7109375" style="68" customWidth="1"/>
    <col min="5" max="16384" width="9.140625" style="68"/>
  </cols>
  <sheetData>
    <row r="1" spans="2:4" x14ac:dyDescent="0.25">
      <c r="C1" s="26"/>
      <c r="D1" s="138" t="s">
        <v>64</v>
      </c>
    </row>
    <row r="2" spans="2:4" x14ac:dyDescent="0.25">
      <c r="C2" s="238" t="s">
        <v>59</v>
      </c>
      <c r="D2" s="238"/>
    </row>
    <row r="3" spans="2:4" x14ac:dyDescent="0.25">
      <c r="C3" s="238" t="s">
        <v>55</v>
      </c>
      <c r="D3" s="238"/>
    </row>
    <row r="4" spans="2:4" x14ac:dyDescent="0.25">
      <c r="C4" s="238" t="s">
        <v>56</v>
      </c>
      <c r="D4" s="238"/>
    </row>
    <row r="5" spans="2:4" x14ac:dyDescent="0.25">
      <c r="C5" s="26"/>
      <c r="D5" s="138" t="s">
        <v>57</v>
      </c>
    </row>
    <row r="6" spans="2:4" x14ac:dyDescent="0.25">
      <c r="C6" s="26"/>
      <c r="D6" s="138" t="s">
        <v>58</v>
      </c>
    </row>
    <row r="8" spans="2:4" x14ac:dyDescent="0.25">
      <c r="B8" s="22" t="s">
        <v>20</v>
      </c>
    </row>
    <row r="9" spans="2:4" x14ac:dyDescent="0.25">
      <c r="D9" s="22"/>
    </row>
    <row r="10" spans="2:4" x14ac:dyDescent="0.25">
      <c r="D10" s="27" t="s">
        <v>33</v>
      </c>
    </row>
    <row r="11" spans="2:4" x14ac:dyDescent="0.25">
      <c r="D11" s="28" t="s">
        <v>21</v>
      </c>
    </row>
    <row r="12" spans="2:4" x14ac:dyDescent="0.25">
      <c r="D12" s="25"/>
    </row>
    <row r="14" spans="2:4" x14ac:dyDescent="0.25">
      <c r="D14" s="22" t="s">
        <v>22</v>
      </c>
    </row>
    <row r="15" spans="2:4" x14ac:dyDescent="0.25">
      <c r="D15" s="22"/>
    </row>
    <row r="16" spans="2:4" x14ac:dyDescent="0.25">
      <c r="D16" s="22" t="s">
        <v>68</v>
      </c>
    </row>
    <row r="17" spans="1:4" x14ac:dyDescent="0.25">
      <c r="D17" s="22"/>
    </row>
    <row r="19" spans="1:4" ht="20.25" x14ac:dyDescent="0.3">
      <c r="A19" s="239" t="s">
        <v>23</v>
      </c>
      <c r="B19" s="239"/>
      <c r="C19" s="239"/>
      <c r="D19" s="239"/>
    </row>
    <row r="21" spans="1:4" x14ac:dyDescent="0.25">
      <c r="A21" s="21"/>
      <c r="B21" s="21"/>
      <c r="C21" s="21"/>
      <c r="D21" s="21"/>
    </row>
    <row r="22" spans="1:4" x14ac:dyDescent="0.25">
      <c r="A22" s="21"/>
      <c r="B22" s="21"/>
      <c r="C22" s="21"/>
      <c r="D22" s="21"/>
    </row>
    <row r="23" spans="1:4" x14ac:dyDescent="0.25">
      <c r="A23" s="21"/>
      <c r="B23" s="21"/>
      <c r="C23" s="21"/>
      <c r="D23" s="21"/>
    </row>
    <row r="24" spans="1:4" x14ac:dyDescent="0.25">
      <c r="A24" s="21" t="s">
        <v>1</v>
      </c>
      <c r="B24" s="240" t="str">
        <f>KOPS1!C16</f>
        <v>Skvēra Lielā iela 6 un Jaunā ielā 5, Tukumā pārbūve</v>
      </c>
      <c r="C24" s="240"/>
      <c r="D24" s="240"/>
    </row>
    <row r="25" spans="1:4" x14ac:dyDescent="0.25">
      <c r="A25" s="21" t="s">
        <v>0</v>
      </c>
      <c r="B25" s="240" t="str">
        <f>KOPS1!C17</f>
        <v>Skvēra Lielā iela 6 un Jaunā ielā 5, Tukumā pārbūve</v>
      </c>
      <c r="C25" s="240"/>
      <c r="D25" s="240"/>
    </row>
    <row r="26" spans="1:4" x14ac:dyDescent="0.25">
      <c r="A26" s="21" t="s">
        <v>2</v>
      </c>
      <c r="B26" s="240" t="str">
        <f>KOPS1!C18</f>
        <v>Lielā iela 6 un Jaunā iela 5, Tukums</v>
      </c>
      <c r="C26" s="240"/>
      <c r="D26" s="240"/>
    </row>
    <row r="27" spans="1:4" x14ac:dyDescent="0.25">
      <c r="A27" s="21" t="s">
        <v>3</v>
      </c>
      <c r="B27" s="240">
        <f>KOPS1!C19</f>
        <v>357</v>
      </c>
      <c r="C27" s="240"/>
      <c r="D27" s="240"/>
    </row>
    <row r="28" spans="1:4" x14ac:dyDescent="0.25">
      <c r="A28" s="21"/>
      <c r="B28" s="21"/>
      <c r="C28" s="21"/>
      <c r="D28" s="21"/>
    </row>
    <row r="29" spans="1:4" x14ac:dyDescent="0.25">
      <c r="A29" s="21"/>
      <c r="B29" s="21"/>
      <c r="C29" s="21"/>
      <c r="D29" s="21"/>
    </row>
    <row r="30" spans="1:4" x14ac:dyDescent="0.25">
      <c r="A30" s="21"/>
      <c r="B30" s="21"/>
      <c r="C30" s="21"/>
      <c r="D30" s="23">
        <f>KOPS1!F25</f>
        <v>0</v>
      </c>
    </row>
    <row r="32" spans="1:4" ht="25.5" x14ac:dyDescent="0.25">
      <c r="A32" s="141" t="s">
        <v>4</v>
      </c>
      <c r="B32" s="141" t="s">
        <v>24</v>
      </c>
      <c r="C32" s="29"/>
      <c r="D32" s="29" t="s">
        <v>25</v>
      </c>
    </row>
    <row r="33" spans="1:4" ht="15.75" thickBot="1" x14ac:dyDescent="0.3">
      <c r="A33" s="30"/>
      <c r="B33" s="31"/>
      <c r="C33" s="31"/>
      <c r="D33" s="32"/>
    </row>
    <row r="34" spans="1:4" ht="15.75" thickTop="1" x14ac:dyDescent="0.25">
      <c r="A34" s="89">
        <f>1</f>
        <v>1</v>
      </c>
      <c r="B34" s="3" t="str">
        <f>KOPS1!C17</f>
        <v>Skvēra Lielā iela 6 un Jaunā ielā 5, Tukumā pārbūve</v>
      </c>
      <c r="C34" s="33" t="s">
        <v>31</v>
      </c>
      <c r="D34" s="90">
        <f>KOPS1!E43</f>
        <v>0</v>
      </c>
    </row>
    <row r="35" spans="1:4" ht="16.5" customHeight="1" thickBot="1" x14ac:dyDescent="0.3">
      <c r="A35" s="89"/>
      <c r="B35" s="3"/>
      <c r="C35" s="33"/>
      <c r="D35" s="90"/>
    </row>
    <row r="36" spans="1:4" ht="15.75" thickTop="1" x14ac:dyDescent="0.25">
      <c r="A36" s="34"/>
      <c r="B36" s="35"/>
      <c r="C36" s="35"/>
      <c r="D36" s="36"/>
    </row>
    <row r="37" spans="1:4" x14ac:dyDescent="0.25">
      <c r="A37" s="241" t="s">
        <v>10</v>
      </c>
      <c r="B37" s="242"/>
      <c r="C37" s="139"/>
      <c r="D37" s="37">
        <f>SUM(D34:D36)</f>
        <v>0</v>
      </c>
    </row>
    <row r="38" spans="1:4" x14ac:dyDescent="0.25">
      <c r="A38" s="21"/>
      <c r="B38" s="21"/>
      <c r="C38" s="21"/>
      <c r="D38" s="21"/>
    </row>
    <row r="39" spans="1:4" x14ac:dyDescent="0.25">
      <c r="A39" s="243" t="s">
        <v>32</v>
      </c>
      <c r="B39" s="244"/>
      <c r="C39" s="38">
        <v>0.21</v>
      </c>
      <c r="D39" s="90">
        <f>ROUND(D37*C39,2)</f>
        <v>0</v>
      </c>
    </row>
    <row r="40" spans="1:4" x14ac:dyDescent="0.25">
      <c r="A40" s="39"/>
      <c r="B40" s="39"/>
      <c r="C40" s="39"/>
      <c r="D40" s="12"/>
    </row>
    <row r="41" spans="1:4" x14ac:dyDescent="0.25">
      <c r="A41" s="21"/>
      <c r="B41" s="21"/>
      <c r="C41" s="21"/>
      <c r="D41" s="21"/>
    </row>
    <row r="42" spans="1:4" x14ac:dyDescent="0.25">
      <c r="A42" s="21" t="s">
        <v>11</v>
      </c>
      <c r="B42" s="10" t="str">
        <f>KOPS1!$F$53</f>
        <v>________________</v>
      </c>
      <c r="C42" s="10"/>
    </row>
    <row r="43" spans="1:4" x14ac:dyDescent="0.25">
      <c r="A43" s="21"/>
      <c r="B43" s="24" t="s">
        <v>14</v>
      </c>
      <c r="C43" s="24"/>
      <c r="D43" s="21"/>
    </row>
    <row r="44" spans="1:4" x14ac:dyDescent="0.25">
      <c r="A44" s="21"/>
      <c r="B44" s="25"/>
      <c r="C44" s="25"/>
      <c r="D44" s="21"/>
    </row>
    <row r="45" spans="1:4" x14ac:dyDescent="0.25">
      <c r="A45" s="21" t="s">
        <v>13</v>
      </c>
      <c r="B45" s="10">
        <f>KOPS1!$F$55</f>
        <v>0</v>
      </c>
      <c r="C45" s="10"/>
      <c r="D45" s="21"/>
    </row>
    <row r="46" spans="1:4" x14ac:dyDescent="0.25">
      <c r="A46" s="21"/>
      <c r="B46" s="21"/>
      <c r="C46" s="21"/>
      <c r="D46" s="21"/>
    </row>
    <row r="47" spans="1:4" x14ac:dyDescent="0.25">
      <c r="A47" s="21"/>
      <c r="B47" s="21"/>
      <c r="C47" s="21"/>
      <c r="D47" s="21"/>
    </row>
    <row r="48" spans="1:4" x14ac:dyDescent="0.25">
      <c r="A48" s="21"/>
      <c r="B48" s="21"/>
      <c r="C48" s="21"/>
      <c r="D48" s="21"/>
    </row>
    <row r="49" spans="1:4" x14ac:dyDescent="0.25">
      <c r="A49" s="21"/>
      <c r="B49" s="21"/>
      <c r="C49" s="21"/>
      <c r="D49" s="21"/>
    </row>
    <row r="50" spans="1:4" x14ac:dyDescent="0.25">
      <c r="A50" s="21"/>
      <c r="B50" s="21"/>
      <c r="C50" s="21"/>
      <c r="D50" s="21"/>
    </row>
    <row r="51" spans="1:4" x14ac:dyDescent="0.25">
      <c r="A51" s="21"/>
      <c r="B51" s="21"/>
      <c r="C51" s="21"/>
      <c r="D51" s="21"/>
    </row>
    <row r="52" spans="1:4" x14ac:dyDescent="0.25">
      <c r="A52" s="21"/>
      <c r="B52" s="21"/>
      <c r="C52" s="21"/>
      <c r="D52" s="21"/>
    </row>
    <row r="53" spans="1:4" x14ac:dyDescent="0.25">
      <c r="A53" s="21"/>
      <c r="B53" s="21"/>
      <c r="C53" s="21"/>
      <c r="D53" s="21"/>
    </row>
    <row r="54" spans="1:4" x14ac:dyDescent="0.25">
      <c r="A54" s="21"/>
      <c r="B54" s="21"/>
      <c r="C54" s="21"/>
      <c r="D54" s="21"/>
    </row>
    <row r="55" spans="1:4" x14ac:dyDescent="0.25">
      <c r="A55" s="21"/>
      <c r="B55" s="21"/>
      <c r="C55" s="21"/>
      <c r="D55" s="21"/>
    </row>
    <row r="56" spans="1:4" x14ac:dyDescent="0.25">
      <c r="A56" s="21"/>
      <c r="B56" s="21"/>
      <c r="C56" s="21"/>
      <c r="D56" s="21"/>
    </row>
    <row r="57" spans="1:4" x14ac:dyDescent="0.25">
      <c r="A57" s="21"/>
      <c r="B57" s="21"/>
      <c r="C57" s="21"/>
      <c r="D57" s="21"/>
    </row>
    <row r="58" spans="1:4" x14ac:dyDescent="0.25">
      <c r="A58" s="21"/>
      <c r="B58" s="21"/>
      <c r="C58" s="21"/>
      <c r="D58" s="21"/>
    </row>
    <row r="59" spans="1:4" x14ac:dyDescent="0.25">
      <c r="A59" s="21"/>
      <c r="B59" s="21"/>
      <c r="C59" s="21"/>
      <c r="D59" s="21"/>
    </row>
    <row r="60" spans="1:4" x14ac:dyDescent="0.25">
      <c r="A60" s="21"/>
      <c r="B60" s="21"/>
      <c r="C60" s="21"/>
      <c r="D60" s="21"/>
    </row>
    <row r="61" spans="1:4" x14ac:dyDescent="0.25">
      <c r="A61" s="21"/>
      <c r="B61" s="21"/>
      <c r="C61" s="21"/>
      <c r="D61" s="21"/>
    </row>
    <row r="62" spans="1:4" x14ac:dyDescent="0.25">
      <c r="A62" s="21"/>
      <c r="B62" s="21"/>
      <c r="C62" s="21"/>
      <c r="D62" s="21"/>
    </row>
    <row r="63" spans="1:4" x14ac:dyDescent="0.25">
      <c r="A63" s="21"/>
      <c r="B63" s="21"/>
      <c r="C63" s="21"/>
      <c r="D63" s="21"/>
    </row>
    <row r="64" spans="1:4" x14ac:dyDescent="0.25">
      <c r="A64" s="21"/>
      <c r="B64" s="21"/>
      <c r="C64" s="21"/>
      <c r="D64" s="21"/>
    </row>
    <row r="65" spans="1:4" x14ac:dyDescent="0.25">
      <c r="A65" s="21"/>
      <c r="B65" s="21"/>
      <c r="C65" s="21"/>
      <c r="D65" s="21"/>
    </row>
    <row r="66" spans="1:4" x14ac:dyDescent="0.25">
      <c r="A66" s="21"/>
      <c r="B66" s="21"/>
      <c r="C66" s="21"/>
      <c r="D66" s="21"/>
    </row>
    <row r="67" spans="1:4" x14ac:dyDescent="0.25">
      <c r="A67" s="21"/>
      <c r="B67" s="21"/>
      <c r="C67" s="21"/>
      <c r="D67" s="21"/>
    </row>
    <row r="68" spans="1:4" x14ac:dyDescent="0.25">
      <c r="A68" s="21"/>
      <c r="B68" s="21"/>
      <c r="C68" s="21"/>
      <c r="D68" s="21"/>
    </row>
    <row r="69" spans="1:4" x14ac:dyDescent="0.25">
      <c r="A69" s="21"/>
      <c r="B69" s="21"/>
      <c r="C69" s="21"/>
      <c r="D69" s="21"/>
    </row>
    <row r="70" spans="1:4" x14ac:dyDescent="0.25">
      <c r="A70" s="21"/>
      <c r="B70" s="21"/>
      <c r="C70" s="21"/>
      <c r="D70" s="21"/>
    </row>
    <row r="71" spans="1:4" x14ac:dyDescent="0.25">
      <c r="A71" s="21"/>
      <c r="B71" s="21"/>
      <c r="C71" s="21"/>
      <c r="D71" s="21"/>
    </row>
    <row r="72" spans="1:4" x14ac:dyDescent="0.25">
      <c r="A72" s="21"/>
      <c r="B72" s="21"/>
      <c r="C72" s="21"/>
      <c r="D72" s="21"/>
    </row>
    <row r="73" spans="1:4" x14ac:dyDescent="0.25">
      <c r="A73" s="21"/>
      <c r="B73" s="21"/>
      <c r="C73" s="21"/>
      <c r="D73" s="21"/>
    </row>
    <row r="74" spans="1:4" x14ac:dyDescent="0.25">
      <c r="A74" s="21"/>
      <c r="B74" s="21"/>
      <c r="C74" s="21"/>
      <c r="D74" s="21"/>
    </row>
    <row r="75" spans="1:4" x14ac:dyDescent="0.25">
      <c r="A75" s="21"/>
      <c r="B75" s="21"/>
      <c r="C75" s="21"/>
      <c r="D75" s="21"/>
    </row>
    <row r="76" spans="1:4" x14ac:dyDescent="0.25">
      <c r="A76" s="21"/>
      <c r="B76" s="21"/>
      <c r="C76" s="21"/>
      <c r="D76" s="21"/>
    </row>
    <row r="77" spans="1:4" x14ac:dyDescent="0.25">
      <c r="A77" s="21"/>
      <c r="B77" s="21"/>
      <c r="C77" s="21"/>
      <c r="D77" s="21"/>
    </row>
    <row r="78" spans="1:4" x14ac:dyDescent="0.25">
      <c r="A78" s="21"/>
      <c r="B78" s="21"/>
      <c r="C78" s="21"/>
      <c r="D78" s="21"/>
    </row>
    <row r="79" spans="1:4" x14ac:dyDescent="0.25">
      <c r="A79" s="21"/>
      <c r="B79" s="21"/>
      <c r="C79" s="21"/>
      <c r="D79" s="21"/>
    </row>
    <row r="80" spans="1:4" x14ac:dyDescent="0.25">
      <c r="A80" s="21"/>
      <c r="B80" s="21"/>
      <c r="C80" s="21"/>
      <c r="D80" s="21"/>
    </row>
    <row r="81" spans="1:4" x14ac:dyDescent="0.25">
      <c r="A81" s="21"/>
      <c r="B81" s="21"/>
      <c r="C81" s="21"/>
      <c r="D81" s="21"/>
    </row>
    <row r="82" spans="1:4" x14ac:dyDescent="0.25">
      <c r="A82" s="21"/>
      <c r="B82" s="21"/>
      <c r="C82" s="21"/>
      <c r="D82" s="21"/>
    </row>
    <row r="83" spans="1:4" x14ac:dyDescent="0.25">
      <c r="A83" s="21"/>
      <c r="B83" s="21"/>
      <c r="C83" s="21"/>
      <c r="D83" s="21"/>
    </row>
    <row r="84" spans="1:4" x14ac:dyDescent="0.25">
      <c r="A84" s="21"/>
      <c r="B84" s="21"/>
      <c r="C84" s="21"/>
      <c r="D84" s="21"/>
    </row>
    <row r="85" spans="1:4" x14ac:dyDescent="0.25">
      <c r="A85" s="21"/>
      <c r="B85" s="21"/>
      <c r="C85" s="21"/>
      <c r="D85" s="21"/>
    </row>
    <row r="86" spans="1:4" x14ac:dyDescent="0.25">
      <c r="A86" s="21"/>
      <c r="B86" s="21"/>
      <c r="C86" s="21"/>
      <c r="D86" s="21"/>
    </row>
    <row r="87" spans="1:4" x14ac:dyDescent="0.25">
      <c r="A87" s="21"/>
      <c r="B87" s="21"/>
      <c r="C87" s="21"/>
      <c r="D87" s="21"/>
    </row>
    <row r="88" spans="1:4" x14ac:dyDescent="0.25">
      <c r="A88" s="21"/>
      <c r="B88" s="21"/>
      <c r="C88" s="21"/>
      <c r="D88" s="21"/>
    </row>
    <row r="89" spans="1:4" x14ac:dyDescent="0.25">
      <c r="A89" s="21"/>
      <c r="B89" s="21"/>
      <c r="C89" s="21"/>
      <c r="D89" s="21"/>
    </row>
    <row r="90" spans="1:4" x14ac:dyDescent="0.25">
      <c r="A90" s="21"/>
      <c r="B90" s="21"/>
      <c r="C90" s="21"/>
      <c r="D90" s="21"/>
    </row>
    <row r="91" spans="1:4" x14ac:dyDescent="0.25">
      <c r="A91" s="21"/>
      <c r="B91" s="21"/>
      <c r="C91" s="21"/>
      <c r="D91" s="21"/>
    </row>
    <row r="92" spans="1:4" x14ac:dyDescent="0.25">
      <c r="A92" s="21"/>
      <c r="B92" s="21"/>
      <c r="C92" s="21"/>
      <c r="D92" s="21"/>
    </row>
    <row r="93" spans="1:4" x14ac:dyDescent="0.25">
      <c r="A93" s="21"/>
      <c r="B93" s="21"/>
      <c r="C93" s="21"/>
      <c r="D93" s="21"/>
    </row>
    <row r="94" spans="1:4" x14ac:dyDescent="0.25">
      <c r="A94" s="21"/>
      <c r="B94" s="21"/>
      <c r="C94" s="21"/>
      <c r="D94" s="21"/>
    </row>
    <row r="95" spans="1:4" x14ac:dyDescent="0.25">
      <c r="A95" s="21"/>
      <c r="B95" s="21"/>
      <c r="C95" s="21"/>
      <c r="D95" s="21"/>
    </row>
    <row r="96" spans="1:4" x14ac:dyDescent="0.25">
      <c r="A96" s="21"/>
      <c r="B96" s="21"/>
      <c r="C96" s="21"/>
      <c r="D96" s="21"/>
    </row>
    <row r="97" spans="1:4" x14ac:dyDescent="0.25">
      <c r="A97" s="21"/>
      <c r="B97" s="21"/>
      <c r="C97" s="21"/>
      <c r="D97" s="21"/>
    </row>
    <row r="98" spans="1:4" x14ac:dyDescent="0.25">
      <c r="A98" s="21"/>
      <c r="B98" s="21"/>
      <c r="C98" s="21"/>
      <c r="D98" s="21"/>
    </row>
    <row r="99" spans="1:4" x14ac:dyDescent="0.25">
      <c r="A99" s="21"/>
      <c r="B99" s="21"/>
      <c r="C99" s="21"/>
      <c r="D99" s="21"/>
    </row>
    <row r="100" spans="1:4" x14ac:dyDescent="0.25">
      <c r="A100" s="21"/>
      <c r="B100" s="21"/>
      <c r="C100" s="21"/>
      <c r="D100" s="21"/>
    </row>
    <row r="101" spans="1:4" x14ac:dyDescent="0.25">
      <c r="A101" s="21"/>
      <c r="B101" s="21"/>
      <c r="C101" s="21"/>
      <c r="D101" s="21"/>
    </row>
    <row r="102" spans="1:4" x14ac:dyDescent="0.25">
      <c r="A102" s="21"/>
      <c r="B102" s="21"/>
      <c r="C102" s="21"/>
      <c r="D102" s="21"/>
    </row>
    <row r="103" spans="1:4" x14ac:dyDescent="0.25">
      <c r="A103" s="21"/>
      <c r="B103" s="21"/>
      <c r="C103" s="21"/>
      <c r="D103" s="21"/>
    </row>
    <row r="104" spans="1:4" x14ac:dyDescent="0.25">
      <c r="A104" s="21"/>
      <c r="B104" s="21"/>
      <c r="C104" s="21"/>
      <c r="D104" s="21"/>
    </row>
    <row r="105" spans="1:4" x14ac:dyDescent="0.25">
      <c r="A105" s="21"/>
      <c r="B105" s="21"/>
      <c r="C105" s="21"/>
      <c r="D105" s="21"/>
    </row>
    <row r="106" spans="1:4" x14ac:dyDescent="0.25">
      <c r="A106" s="21"/>
      <c r="B106" s="21"/>
      <c r="C106" s="21"/>
      <c r="D106" s="21"/>
    </row>
    <row r="107" spans="1:4" x14ac:dyDescent="0.25">
      <c r="A107" s="21"/>
      <c r="B107" s="21"/>
      <c r="C107" s="21"/>
      <c r="D107" s="21"/>
    </row>
    <row r="108" spans="1:4" x14ac:dyDescent="0.25">
      <c r="A108" s="21"/>
      <c r="B108" s="21"/>
      <c r="C108" s="21"/>
      <c r="D108" s="21"/>
    </row>
    <row r="109" spans="1:4" x14ac:dyDescent="0.25">
      <c r="A109" s="21"/>
      <c r="B109" s="21"/>
      <c r="C109" s="21"/>
      <c r="D109" s="21"/>
    </row>
    <row r="110" spans="1:4" x14ac:dyDescent="0.25">
      <c r="A110" s="21"/>
      <c r="B110" s="21"/>
      <c r="C110" s="21"/>
      <c r="D110" s="21"/>
    </row>
    <row r="111" spans="1:4" x14ac:dyDescent="0.25">
      <c r="A111" s="21"/>
      <c r="B111" s="21"/>
      <c r="C111" s="21"/>
      <c r="D111" s="21"/>
    </row>
    <row r="112" spans="1:4" x14ac:dyDescent="0.25">
      <c r="A112" s="21"/>
      <c r="B112" s="21"/>
      <c r="C112" s="21"/>
      <c r="D112" s="21"/>
    </row>
    <row r="113" spans="1:4" x14ac:dyDescent="0.25">
      <c r="A113" s="21"/>
      <c r="B113" s="21"/>
      <c r="C113" s="21"/>
      <c r="D113" s="21"/>
    </row>
    <row r="114" spans="1:4" x14ac:dyDescent="0.25">
      <c r="A114" s="21"/>
      <c r="B114" s="21"/>
      <c r="C114" s="21"/>
      <c r="D114" s="21"/>
    </row>
    <row r="115" spans="1:4" x14ac:dyDescent="0.25">
      <c r="A115" s="21"/>
      <c r="B115" s="21"/>
      <c r="C115" s="21"/>
      <c r="D115" s="21"/>
    </row>
    <row r="116" spans="1:4" x14ac:dyDescent="0.25">
      <c r="A116" s="21"/>
      <c r="B116" s="21"/>
      <c r="C116" s="21"/>
      <c r="D116" s="21"/>
    </row>
    <row r="117" spans="1:4" x14ac:dyDescent="0.25">
      <c r="A117" s="21"/>
      <c r="B117" s="21"/>
      <c r="C117" s="21"/>
      <c r="D117" s="21"/>
    </row>
    <row r="118" spans="1:4" x14ac:dyDescent="0.25">
      <c r="A118" s="21"/>
      <c r="B118" s="21"/>
      <c r="C118" s="21"/>
      <c r="D118" s="21"/>
    </row>
    <row r="119" spans="1:4" x14ac:dyDescent="0.25">
      <c r="A119" s="21"/>
      <c r="B119" s="21"/>
      <c r="C119" s="21"/>
      <c r="D119" s="21"/>
    </row>
    <row r="120" spans="1:4" x14ac:dyDescent="0.25">
      <c r="A120" s="21"/>
      <c r="B120" s="21"/>
      <c r="C120" s="21"/>
      <c r="D120" s="21"/>
    </row>
    <row r="121" spans="1:4" x14ac:dyDescent="0.25">
      <c r="A121" s="21"/>
      <c r="B121" s="21"/>
      <c r="C121" s="21"/>
      <c r="D121" s="21"/>
    </row>
    <row r="122" spans="1:4" x14ac:dyDescent="0.25">
      <c r="A122" s="21"/>
      <c r="B122" s="21"/>
      <c r="C122" s="21"/>
      <c r="D122" s="21"/>
    </row>
    <row r="123" spans="1:4" x14ac:dyDescent="0.25">
      <c r="A123" s="21"/>
      <c r="B123" s="21"/>
      <c r="C123" s="21"/>
      <c r="D123" s="21"/>
    </row>
    <row r="124" spans="1:4" x14ac:dyDescent="0.25">
      <c r="A124" s="21"/>
      <c r="B124" s="21"/>
      <c r="C124" s="21"/>
      <c r="D124" s="21"/>
    </row>
    <row r="125" spans="1:4" x14ac:dyDescent="0.25">
      <c r="A125" s="21"/>
      <c r="B125" s="21"/>
      <c r="C125" s="21"/>
      <c r="D125" s="21"/>
    </row>
    <row r="126" spans="1:4" x14ac:dyDescent="0.25">
      <c r="A126" s="21"/>
      <c r="B126" s="21"/>
      <c r="C126" s="21"/>
      <c r="D126" s="21"/>
    </row>
    <row r="127" spans="1:4" x14ac:dyDescent="0.25">
      <c r="A127" s="21"/>
      <c r="B127" s="21"/>
      <c r="C127" s="21"/>
      <c r="D127" s="21"/>
    </row>
    <row r="128" spans="1:4" x14ac:dyDescent="0.25">
      <c r="A128" s="21"/>
      <c r="B128" s="21"/>
      <c r="C128" s="21"/>
      <c r="D128" s="21"/>
    </row>
    <row r="129" spans="1:4" x14ac:dyDescent="0.25">
      <c r="A129" s="21"/>
      <c r="B129" s="21"/>
      <c r="C129" s="21"/>
      <c r="D129" s="21"/>
    </row>
    <row r="130" spans="1:4" x14ac:dyDescent="0.25">
      <c r="A130" s="21"/>
      <c r="B130" s="21"/>
      <c r="C130" s="21"/>
      <c r="D130" s="21"/>
    </row>
    <row r="131" spans="1:4" x14ac:dyDescent="0.25">
      <c r="A131" s="21"/>
      <c r="B131" s="21"/>
      <c r="C131" s="21"/>
      <c r="D131" s="21"/>
    </row>
    <row r="132" spans="1:4" x14ac:dyDescent="0.25">
      <c r="A132" s="21"/>
      <c r="B132" s="21"/>
      <c r="C132" s="21"/>
      <c r="D132" s="21"/>
    </row>
    <row r="133" spans="1:4" x14ac:dyDescent="0.25">
      <c r="A133" s="21"/>
      <c r="B133" s="21"/>
      <c r="C133" s="21"/>
      <c r="D133" s="21"/>
    </row>
    <row r="134" spans="1:4" x14ac:dyDescent="0.25">
      <c r="A134" s="21"/>
      <c r="B134" s="21"/>
      <c r="C134" s="21"/>
      <c r="D134" s="21"/>
    </row>
    <row r="135" spans="1:4" x14ac:dyDescent="0.25">
      <c r="A135" s="21"/>
      <c r="B135" s="21"/>
      <c r="C135" s="21"/>
      <c r="D135" s="21"/>
    </row>
    <row r="136" spans="1:4" x14ac:dyDescent="0.25">
      <c r="A136" s="21"/>
      <c r="B136" s="21"/>
      <c r="C136" s="21"/>
      <c r="D136" s="21"/>
    </row>
    <row r="137" spans="1:4" x14ac:dyDescent="0.25">
      <c r="A137" s="21"/>
      <c r="B137" s="21"/>
      <c r="C137" s="21"/>
      <c r="D137" s="21"/>
    </row>
    <row r="138" spans="1:4" x14ac:dyDescent="0.25">
      <c r="A138" s="21"/>
      <c r="B138" s="21"/>
      <c r="C138" s="21"/>
      <c r="D138" s="21"/>
    </row>
    <row r="139" spans="1:4" x14ac:dyDescent="0.25">
      <c r="A139" s="21"/>
      <c r="B139" s="21"/>
      <c r="C139" s="21"/>
      <c r="D139" s="21"/>
    </row>
    <row r="140" spans="1:4" x14ac:dyDescent="0.25">
      <c r="A140" s="21"/>
      <c r="B140" s="21"/>
      <c r="C140" s="21"/>
      <c r="D140" s="21"/>
    </row>
    <row r="141" spans="1:4" x14ac:dyDescent="0.25">
      <c r="A141" s="21"/>
      <c r="B141" s="21"/>
      <c r="C141" s="21"/>
      <c r="D141" s="21"/>
    </row>
    <row r="142" spans="1:4" x14ac:dyDescent="0.25">
      <c r="A142" s="21"/>
      <c r="B142" s="21"/>
      <c r="C142" s="21"/>
      <c r="D142" s="21"/>
    </row>
    <row r="143" spans="1:4" x14ac:dyDescent="0.25">
      <c r="A143" s="21"/>
      <c r="B143" s="21"/>
      <c r="C143" s="21"/>
      <c r="D143" s="21"/>
    </row>
    <row r="144" spans="1:4" x14ac:dyDescent="0.25">
      <c r="A144" s="21"/>
      <c r="B144" s="21"/>
      <c r="C144" s="21"/>
      <c r="D144" s="21"/>
    </row>
    <row r="145" spans="1:4" x14ac:dyDescent="0.25">
      <c r="A145" s="21"/>
      <c r="B145" s="21"/>
      <c r="C145" s="21"/>
      <c r="D145" s="21"/>
    </row>
    <row r="146" spans="1:4" x14ac:dyDescent="0.25">
      <c r="A146" s="21"/>
      <c r="B146" s="21"/>
      <c r="C146" s="21"/>
      <c r="D146" s="21"/>
    </row>
    <row r="147" spans="1:4" x14ac:dyDescent="0.25">
      <c r="A147" s="21"/>
      <c r="B147" s="21"/>
      <c r="C147" s="21"/>
      <c r="D147" s="21"/>
    </row>
    <row r="148" spans="1:4" x14ac:dyDescent="0.25">
      <c r="A148" s="21"/>
      <c r="B148" s="21"/>
      <c r="C148" s="21"/>
      <c r="D148" s="21"/>
    </row>
    <row r="149" spans="1:4" x14ac:dyDescent="0.25">
      <c r="A149" s="21"/>
      <c r="B149" s="21"/>
      <c r="C149" s="21"/>
      <c r="D149" s="21"/>
    </row>
    <row r="150" spans="1:4" x14ac:dyDescent="0.25">
      <c r="A150" s="21"/>
      <c r="B150" s="21"/>
      <c r="C150" s="21"/>
      <c r="D150" s="21"/>
    </row>
    <row r="151" spans="1:4" x14ac:dyDescent="0.25">
      <c r="A151" s="21"/>
      <c r="B151" s="21"/>
      <c r="C151" s="21"/>
      <c r="D151" s="21"/>
    </row>
    <row r="152" spans="1:4" x14ac:dyDescent="0.25">
      <c r="A152" s="21"/>
      <c r="B152" s="21"/>
      <c r="C152" s="21"/>
      <c r="D152" s="21"/>
    </row>
    <row r="153" spans="1:4" x14ac:dyDescent="0.25">
      <c r="A153" s="21"/>
      <c r="B153" s="21"/>
      <c r="C153" s="21"/>
      <c r="D153" s="21"/>
    </row>
    <row r="154" spans="1:4" x14ac:dyDescent="0.25">
      <c r="A154" s="21"/>
      <c r="B154" s="21"/>
      <c r="C154" s="21"/>
      <c r="D154" s="21"/>
    </row>
    <row r="155" spans="1:4" x14ac:dyDescent="0.25">
      <c r="A155" s="21"/>
      <c r="B155" s="21"/>
      <c r="C155" s="21"/>
      <c r="D155" s="21"/>
    </row>
    <row r="156" spans="1:4" x14ac:dyDescent="0.25">
      <c r="A156" s="21"/>
      <c r="B156" s="21"/>
      <c r="C156" s="21"/>
      <c r="D156" s="21"/>
    </row>
    <row r="157" spans="1:4" x14ac:dyDescent="0.25">
      <c r="A157" s="21"/>
      <c r="B157" s="21"/>
      <c r="C157" s="21"/>
      <c r="D157" s="21"/>
    </row>
    <row r="158" spans="1:4" x14ac:dyDescent="0.25">
      <c r="A158" s="21"/>
      <c r="B158" s="21"/>
      <c r="C158" s="21"/>
      <c r="D158" s="21"/>
    </row>
    <row r="159" spans="1:4" x14ac:dyDescent="0.25">
      <c r="A159" s="21"/>
      <c r="B159" s="21"/>
      <c r="C159" s="21"/>
      <c r="D159" s="21"/>
    </row>
    <row r="160" spans="1:4" x14ac:dyDescent="0.25">
      <c r="A160" s="21"/>
      <c r="B160" s="21"/>
      <c r="C160" s="21"/>
      <c r="D160" s="21"/>
    </row>
    <row r="161" spans="1:4" x14ac:dyDescent="0.25">
      <c r="A161" s="21"/>
      <c r="B161" s="21"/>
      <c r="C161" s="21"/>
      <c r="D161" s="21"/>
    </row>
    <row r="162" spans="1:4" x14ac:dyDescent="0.25">
      <c r="A162" s="21"/>
      <c r="B162" s="21"/>
      <c r="C162" s="21"/>
      <c r="D162" s="21"/>
    </row>
    <row r="163" spans="1:4" x14ac:dyDescent="0.25">
      <c r="A163" s="21"/>
      <c r="B163" s="21"/>
      <c r="C163" s="21"/>
      <c r="D163" s="21"/>
    </row>
    <row r="164" spans="1:4" x14ac:dyDescent="0.25">
      <c r="A164" s="21"/>
      <c r="B164" s="21"/>
      <c r="C164" s="21"/>
      <c r="D164" s="21"/>
    </row>
    <row r="165" spans="1:4" x14ac:dyDescent="0.25">
      <c r="A165" s="21"/>
      <c r="B165" s="21"/>
      <c r="C165" s="21"/>
      <c r="D165" s="21"/>
    </row>
    <row r="166" spans="1:4" x14ac:dyDescent="0.25">
      <c r="A166" s="21"/>
      <c r="B166" s="21"/>
      <c r="C166" s="21"/>
      <c r="D166" s="21"/>
    </row>
    <row r="167" spans="1:4" x14ac:dyDescent="0.25">
      <c r="A167" s="21"/>
      <c r="B167" s="21"/>
      <c r="C167" s="21"/>
      <c r="D167" s="21"/>
    </row>
    <row r="168" spans="1:4" x14ac:dyDescent="0.25">
      <c r="A168" s="21"/>
      <c r="B168" s="21"/>
      <c r="C168" s="21"/>
      <c r="D168" s="21"/>
    </row>
    <row r="169" spans="1:4" x14ac:dyDescent="0.25">
      <c r="A169" s="21"/>
      <c r="B169" s="21"/>
      <c r="C169" s="21"/>
      <c r="D169" s="21"/>
    </row>
    <row r="170" spans="1:4" x14ac:dyDescent="0.25">
      <c r="A170" s="21"/>
      <c r="B170" s="21"/>
      <c r="C170" s="21"/>
      <c r="D170" s="21"/>
    </row>
    <row r="171" spans="1:4" x14ac:dyDescent="0.25">
      <c r="A171" s="21"/>
      <c r="B171" s="21"/>
      <c r="C171" s="21"/>
      <c r="D171" s="21"/>
    </row>
    <row r="172" spans="1:4" x14ac:dyDescent="0.25">
      <c r="A172" s="21"/>
      <c r="B172" s="21"/>
      <c r="C172" s="21"/>
      <c r="D172" s="21"/>
    </row>
    <row r="173" spans="1:4" x14ac:dyDescent="0.25">
      <c r="A173" s="21"/>
      <c r="B173" s="21"/>
      <c r="C173" s="21"/>
      <c r="D173" s="21"/>
    </row>
    <row r="174" spans="1:4" x14ac:dyDescent="0.25">
      <c r="A174" s="21"/>
      <c r="B174" s="21"/>
      <c r="C174" s="21"/>
      <c r="D174" s="21"/>
    </row>
    <row r="175" spans="1:4" x14ac:dyDescent="0.25">
      <c r="A175" s="21"/>
      <c r="B175" s="21"/>
      <c r="C175" s="21"/>
      <c r="D175" s="21"/>
    </row>
    <row r="176" spans="1:4" x14ac:dyDescent="0.25">
      <c r="A176" s="21"/>
      <c r="B176" s="21"/>
      <c r="C176" s="21"/>
      <c r="D176" s="21"/>
    </row>
    <row r="177" spans="1:4" x14ac:dyDescent="0.25">
      <c r="A177" s="21"/>
      <c r="B177" s="21"/>
      <c r="C177" s="21"/>
      <c r="D177" s="21"/>
    </row>
    <row r="178" spans="1:4" x14ac:dyDescent="0.25">
      <c r="A178" s="21"/>
      <c r="B178" s="21"/>
      <c r="C178" s="21"/>
      <c r="D178" s="21"/>
    </row>
    <row r="179" spans="1:4" x14ac:dyDescent="0.25">
      <c r="A179" s="21"/>
      <c r="B179" s="21"/>
      <c r="C179" s="21"/>
      <c r="D179" s="21"/>
    </row>
    <row r="180" spans="1:4" x14ac:dyDescent="0.25">
      <c r="A180" s="21"/>
      <c r="B180" s="21"/>
      <c r="C180" s="21"/>
      <c r="D180" s="21"/>
    </row>
    <row r="181" spans="1:4" x14ac:dyDescent="0.25">
      <c r="A181" s="21"/>
      <c r="B181" s="21"/>
      <c r="C181" s="21"/>
      <c r="D181" s="21"/>
    </row>
    <row r="182" spans="1:4" x14ac:dyDescent="0.25">
      <c r="A182" s="21"/>
      <c r="B182" s="21"/>
      <c r="C182" s="21"/>
      <c r="D182" s="21"/>
    </row>
    <row r="183" spans="1:4" x14ac:dyDescent="0.25">
      <c r="A183" s="21"/>
      <c r="B183" s="21"/>
      <c r="C183" s="21"/>
      <c r="D183" s="21"/>
    </row>
    <row r="184" spans="1:4" x14ac:dyDescent="0.25">
      <c r="A184" s="21"/>
      <c r="B184" s="21"/>
      <c r="C184" s="21"/>
      <c r="D184" s="21"/>
    </row>
    <row r="185" spans="1:4" x14ac:dyDescent="0.25">
      <c r="A185" s="21"/>
      <c r="B185" s="21"/>
      <c r="C185" s="21"/>
      <c r="D185" s="21"/>
    </row>
    <row r="186" spans="1:4" x14ac:dyDescent="0.25">
      <c r="A186" s="21"/>
      <c r="B186" s="21"/>
      <c r="C186" s="21"/>
      <c r="D186" s="21"/>
    </row>
    <row r="187" spans="1:4" x14ac:dyDescent="0.25">
      <c r="A187" s="21"/>
      <c r="B187" s="21"/>
      <c r="C187" s="21"/>
      <c r="D187" s="21"/>
    </row>
    <row r="188" spans="1:4" x14ac:dyDescent="0.25">
      <c r="A188" s="21"/>
      <c r="B188" s="21"/>
      <c r="C188" s="21"/>
      <c r="D188" s="21"/>
    </row>
    <row r="189" spans="1:4" x14ac:dyDescent="0.25">
      <c r="A189" s="21"/>
      <c r="B189" s="21"/>
      <c r="C189" s="21"/>
      <c r="D189" s="21"/>
    </row>
    <row r="190" spans="1:4" x14ac:dyDescent="0.25">
      <c r="A190" s="21"/>
      <c r="B190" s="21"/>
      <c r="C190" s="21"/>
      <c r="D190" s="21"/>
    </row>
    <row r="191" spans="1:4" x14ac:dyDescent="0.25">
      <c r="A191" s="21"/>
      <c r="B191" s="21"/>
      <c r="C191" s="21"/>
      <c r="D191" s="21"/>
    </row>
    <row r="192" spans="1:4" x14ac:dyDescent="0.25">
      <c r="A192" s="21"/>
      <c r="B192" s="21"/>
      <c r="C192" s="21"/>
      <c r="D192" s="21"/>
    </row>
    <row r="193" spans="1:4" x14ac:dyDescent="0.25">
      <c r="A193" s="21"/>
      <c r="B193" s="21"/>
      <c r="C193" s="21"/>
      <c r="D193" s="21"/>
    </row>
    <row r="194" spans="1:4" x14ac:dyDescent="0.25">
      <c r="A194" s="21"/>
      <c r="B194" s="21"/>
      <c r="C194" s="21"/>
      <c r="D194" s="21"/>
    </row>
    <row r="195" spans="1:4" x14ac:dyDescent="0.25">
      <c r="A195" s="21"/>
      <c r="B195" s="21"/>
      <c r="C195" s="21"/>
      <c r="D195" s="21"/>
    </row>
    <row r="196" spans="1:4" x14ac:dyDescent="0.25">
      <c r="A196" s="21"/>
      <c r="B196" s="21"/>
      <c r="C196" s="21"/>
      <c r="D196" s="21"/>
    </row>
    <row r="197" spans="1:4" x14ac:dyDescent="0.25">
      <c r="A197" s="21"/>
      <c r="B197" s="21"/>
      <c r="C197" s="21"/>
      <c r="D197" s="21"/>
    </row>
    <row r="198" spans="1:4" x14ac:dyDescent="0.25">
      <c r="A198" s="21"/>
      <c r="B198" s="21"/>
      <c r="C198" s="21"/>
      <c r="D198" s="21"/>
    </row>
    <row r="199" spans="1:4" x14ac:dyDescent="0.25">
      <c r="A199" s="21"/>
      <c r="B199" s="21"/>
      <c r="C199" s="21"/>
      <c r="D199" s="21"/>
    </row>
    <row r="200" spans="1:4" x14ac:dyDescent="0.25">
      <c r="A200" s="21"/>
      <c r="B200" s="21"/>
      <c r="C200" s="21"/>
      <c r="D200" s="21"/>
    </row>
    <row r="201" spans="1:4" x14ac:dyDescent="0.25">
      <c r="A201" s="21"/>
      <c r="B201" s="21"/>
      <c r="C201" s="21"/>
      <c r="D201" s="21"/>
    </row>
    <row r="202" spans="1:4" x14ac:dyDescent="0.25">
      <c r="A202" s="21"/>
      <c r="B202" s="21"/>
      <c r="C202" s="21"/>
      <c r="D202" s="21"/>
    </row>
    <row r="203" spans="1:4" x14ac:dyDescent="0.25">
      <c r="A203" s="21"/>
      <c r="B203" s="21"/>
      <c r="C203" s="21"/>
      <c r="D203" s="21"/>
    </row>
    <row r="204" spans="1:4" x14ac:dyDescent="0.25">
      <c r="A204" s="21"/>
      <c r="B204" s="21"/>
      <c r="C204" s="21"/>
      <c r="D204" s="21"/>
    </row>
    <row r="205" spans="1:4" x14ac:dyDescent="0.25">
      <c r="A205" s="21"/>
      <c r="B205" s="21"/>
      <c r="C205" s="21"/>
      <c r="D205" s="21"/>
    </row>
    <row r="206" spans="1:4" x14ac:dyDescent="0.25">
      <c r="A206" s="21"/>
      <c r="B206" s="21"/>
      <c r="C206" s="21"/>
      <c r="D206" s="21"/>
    </row>
    <row r="207" spans="1:4" x14ac:dyDescent="0.25">
      <c r="A207" s="21"/>
      <c r="B207" s="21"/>
      <c r="C207" s="21"/>
      <c r="D207" s="21"/>
    </row>
    <row r="208" spans="1:4" x14ac:dyDescent="0.25">
      <c r="A208" s="21"/>
      <c r="B208" s="21"/>
      <c r="C208" s="21"/>
      <c r="D208" s="21"/>
    </row>
    <row r="209" spans="1:4" x14ac:dyDescent="0.25">
      <c r="A209" s="21"/>
      <c r="B209" s="21"/>
      <c r="C209" s="21"/>
      <c r="D209" s="21"/>
    </row>
    <row r="210" spans="1:4" x14ac:dyDescent="0.25">
      <c r="A210" s="21"/>
      <c r="B210" s="21"/>
      <c r="C210" s="21"/>
      <c r="D210" s="21"/>
    </row>
    <row r="211" spans="1:4" x14ac:dyDescent="0.25">
      <c r="A211" s="21"/>
      <c r="B211" s="21"/>
      <c r="C211" s="21"/>
      <c r="D211" s="21"/>
    </row>
    <row r="212" spans="1:4" x14ac:dyDescent="0.25">
      <c r="A212" s="21"/>
      <c r="B212" s="21"/>
      <c r="C212" s="21"/>
      <c r="D212" s="21"/>
    </row>
    <row r="213" spans="1:4" x14ac:dyDescent="0.25">
      <c r="A213" s="21"/>
      <c r="B213" s="21"/>
      <c r="C213" s="21"/>
      <c r="D213" s="21"/>
    </row>
    <row r="214" spans="1:4" x14ac:dyDescent="0.25">
      <c r="A214" s="21"/>
      <c r="B214" s="21"/>
      <c r="C214" s="21"/>
      <c r="D214" s="21"/>
    </row>
    <row r="215" spans="1:4" x14ac:dyDescent="0.25">
      <c r="A215" s="21"/>
      <c r="B215" s="21"/>
      <c r="C215" s="21"/>
      <c r="D215" s="21"/>
    </row>
    <row r="216" spans="1:4" x14ac:dyDescent="0.25">
      <c r="A216" s="21"/>
      <c r="B216" s="21"/>
      <c r="C216" s="21"/>
      <c r="D216" s="21"/>
    </row>
    <row r="217" spans="1:4" x14ac:dyDescent="0.25">
      <c r="A217" s="21"/>
      <c r="B217" s="21"/>
      <c r="C217" s="21"/>
      <c r="D217" s="21"/>
    </row>
    <row r="218" spans="1:4" x14ac:dyDescent="0.25">
      <c r="A218" s="21"/>
      <c r="B218" s="21"/>
      <c r="C218" s="21"/>
      <c r="D218" s="21"/>
    </row>
    <row r="219" spans="1:4" x14ac:dyDescent="0.25">
      <c r="A219" s="21"/>
      <c r="B219" s="21"/>
      <c r="C219" s="21"/>
      <c r="D219" s="21"/>
    </row>
    <row r="220" spans="1:4" x14ac:dyDescent="0.25">
      <c r="A220" s="21"/>
      <c r="B220" s="21"/>
      <c r="C220" s="21"/>
      <c r="D220" s="21"/>
    </row>
    <row r="221" spans="1:4" x14ac:dyDescent="0.25">
      <c r="A221" s="21"/>
      <c r="B221" s="21"/>
      <c r="C221" s="21"/>
      <c r="D221" s="21"/>
    </row>
    <row r="222" spans="1:4" x14ac:dyDescent="0.25">
      <c r="A222" s="21"/>
      <c r="B222" s="21"/>
      <c r="C222" s="21"/>
      <c r="D222" s="21"/>
    </row>
    <row r="223" spans="1:4" x14ac:dyDescent="0.25">
      <c r="A223" s="21"/>
      <c r="B223" s="21"/>
      <c r="C223" s="21"/>
      <c r="D223" s="21"/>
    </row>
  </sheetData>
  <mergeCells count="10">
    <mergeCell ref="A39:B39"/>
    <mergeCell ref="A19:D19"/>
    <mergeCell ref="B24:D24"/>
    <mergeCell ref="B26:D26"/>
    <mergeCell ref="B27:D27"/>
    <mergeCell ref="C2:D2"/>
    <mergeCell ref="C3:D3"/>
    <mergeCell ref="C4:D4"/>
    <mergeCell ref="B25:D25"/>
    <mergeCell ref="A37:B37"/>
  </mergeCells>
  <pageMargins left="1.1811023622047245" right="0.59055118110236227" top="0.78740157480314965" bottom="0.78740157480314965" header="0.31496062992125984" footer="0.39370078740157483"/>
  <pageSetup paperSize="9" scale="89" fitToHeight="0" orientation="portrait" blackAndWhite="1" r:id="rId1"/>
  <headerFooter>
    <oddFooter>&amp;R&amp;"Times New Roman,Regular"&amp;10&amp;P. lpp.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53"/>
  <sheetViews>
    <sheetView showZeros="0" zoomScale="90" zoomScaleNormal="90" workbookViewId="0">
      <selection activeCell="C56" sqref="C56"/>
    </sheetView>
  </sheetViews>
  <sheetFormatPr defaultColWidth="9.140625" defaultRowHeight="15" x14ac:dyDescent="0.25"/>
  <cols>
    <col min="1" max="1" width="5.140625" style="68" customWidth="1"/>
    <col min="2" max="2" width="10.140625" style="68" customWidth="1"/>
    <col min="3" max="3" width="38" style="68" customWidth="1"/>
    <col min="4" max="4" width="7.7109375" style="68" customWidth="1"/>
    <col min="5" max="5" width="10.140625" style="68" customWidth="1"/>
    <col min="6" max="6" width="10.28515625" style="68" customWidth="1"/>
    <col min="7" max="7" width="8.85546875" style="68" customWidth="1"/>
    <col min="8" max="8" width="11.85546875" style="68" customWidth="1"/>
    <col min="9" max="9" width="13" style="68" customWidth="1"/>
    <col min="10" max="10" width="4.140625" style="4" customWidth="1"/>
    <col min="11" max="16384" width="9.140625" style="68"/>
  </cols>
  <sheetData>
    <row r="1" spans="1:10" x14ac:dyDescent="0.25">
      <c r="G1" s="26"/>
      <c r="H1" s="138" t="s">
        <v>63</v>
      </c>
    </row>
    <row r="2" spans="1:10" x14ac:dyDescent="0.25">
      <c r="F2" s="238" t="s">
        <v>59</v>
      </c>
      <c r="G2" s="238"/>
      <c r="H2" s="238"/>
    </row>
    <row r="3" spans="1:10" x14ac:dyDescent="0.25">
      <c r="F3" s="238" t="s">
        <v>55</v>
      </c>
      <c r="G3" s="238"/>
      <c r="H3" s="238"/>
    </row>
    <row r="4" spans="1:10" x14ac:dyDescent="0.25">
      <c r="F4" s="238" t="s">
        <v>56</v>
      </c>
      <c r="G4" s="238"/>
      <c r="H4" s="238"/>
    </row>
    <row r="5" spans="1:10" x14ac:dyDescent="0.25">
      <c r="G5" s="26"/>
      <c r="H5" s="138" t="s">
        <v>57</v>
      </c>
    </row>
    <row r="6" spans="1:10" x14ac:dyDescent="0.25">
      <c r="G6" s="26"/>
      <c r="H6" s="138" t="s">
        <v>58</v>
      </c>
    </row>
    <row r="8" spans="1:10" ht="20.25" x14ac:dyDescent="0.3">
      <c r="A8" s="239" t="s">
        <v>396</v>
      </c>
      <c r="B8" s="239"/>
      <c r="C8" s="239"/>
      <c r="D8" s="239"/>
      <c r="E8" s="239"/>
      <c r="F8" s="239"/>
      <c r="G8" s="239"/>
      <c r="H8" s="239"/>
      <c r="I8" s="239"/>
      <c r="J8" s="5"/>
    </row>
    <row r="11" spans="1:10" ht="20.25" x14ac:dyDescent="0.3">
      <c r="A11" s="245" t="s">
        <v>39</v>
      </c>
      <c r="B11" s="245"/>
      <c r="C11" s="245"/>
      <c r="D11" s="245"/>
      <c r="E11" s="245"/>
      <c r="F11" s="245"/>
      <c r="G11" s="245"/>
      <c r="H11" s="245"/>
      <c r="I11" s="245"/>
      <c r="J11" s="6"/>
    </row>
    <row r="12" spans="1:10" x14ac:dyDescent="0.25">
      <c r="A12" s="246" t="s">
        <v>60</v>
      </c>
      <c r="B12" s="246"/>
      <c r="C12" s="246"/>
      <c r="D12" s="246"/>
      <c r="E12" s="246"/>
      <c r="F12" s="246"/>
      <c r="G12" s="246"/>
      <c r="H12" s="246"/>
      <c r="I12" s="246"/>
      <c r="J12" s="7"/>
    </row>
    <row r="13" spans="1:10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8"/>
    </row>
    <row r="14" spans="1:10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8"/>
    </row>
    <row r="15" spans="1:10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8"/>
    </row>
    <row r="16" spans="1:10" x14ac:dyDescent="0.25">
      <c r="A16" s="21" t="s">
        <v>1</v>
      </c>
      <c r="B16" s="21"/>
      <c r="C16" s="250" t="s">
        <v>393</v>
      </c>
      <c r="D16" s="240"/>
      <c r="E16" s="240"/>
      <c r="F16" s="240"/>
      <c r="G16" s="240"/>
      <c r="H16" s="240"/>
      <c r="I16" s="240"/>
      <c r="J16" s="9"/>
    </row>
    <row r="17" spans="1:10" x14ac:dyDescent="0.25">
      <c r="A17" s="21" t="s">
        <v>0</v>
      </c>
      <c r="B17" s="21"/>
      <c r="C17" s="250" t="s">
        <v>393</v>
      </c>
      <c r="D17" s="240"/>
      <c r="E17" s="240"/>
      <c r="F17" s="240"/>
      <c r="G17" s="240"/>
      <c r="H17" s="240"/>
      <c r="I17" s="240"/>
      <c r="J17" s="9"/>
    </row>
    <row r="18" spans="1:10" x14ac:dyDescent="0.25">
      <c r="A18" s="21" t="s">
        <v>2</v>
      </c>
      <c r="B18" s="21"/>
      <c r="C18" s="251" t="s">
        <v>119</v>
      </c>
      <c r="D18" s="251"/>
      <c r="E18" s="251"/>
      <c r="F18" s="251"/>
      <c r="G18" s="251"/>
      <c r="H18" s="251"/>
      <c r="I18" s="251"/>
      <c r="J18" s="9"/>
    </row>
    <row r="19" spans="1:10" x14ac:dyDescent="0.25">
      <c r="A19" s="21" t="s">
        <v>3</v>
      </c>
      <c r="B19" s="21"/>
      <c r="C19" s="251">
        <v>357</v>
      </c>
      <c r="D19" s="251"/>
      <c r="E19" s="251"/>
      <c r="F19" s="251"/>
      <c r="G19" s="251"/>
      <c r="H19" s="251"/>
      <c r="I19" s="251"/>
      <c r="J19" s="9"/>
    </row>
    <row r="20" spans="1:10" x14ac:dyDescent="0.25">
      <c r="A20" s="21"/>
      <c r="B20" s="21"/>
      <c r="C20" s="21"/>
      <c r="D20" s="21"/>
      <c r="E20" s="21"/>
      <c r="F20" s="21"/>
      <c r="G20" s="21"/>
      <c r="H20" s="21"/>
    </row>
    <row r="21" spans="1:10" x14ac:dyDescent="0.25">
      <c r="A21" s="21"/>
      <c r="B21" s="21"/>
      <c r="C21" s="21"/>
      <c r="D21" s="21"/>
      <c r="E21" s="21"/>
      <c r="F21" s="21"/>
      <c r="G21" s="21"/>
      <c r="H21" s="21"/>
    </row>
    <row r="22" spans="1:10" x14ac:dyDescent="0.25">
      <c r="A22" s="21"/>
      <c r="B22" s="21"/>
      <c r="C22" s="167">
        <f>E43</f>
        <v>0</v>
      </c>
      <c r="D22" s="167"/>
      <c r="E22" s="168"/>
      <c r="F22" s="21"/>
      <c r="G22" s="21"/>
    </row>
    <row r="23" spans="1:10" x14ac:dyDescent="0.25">
      <c r="A23" s="21"/>
      <c r="B23" s="21"/>
      <c r="C23" s="167"/>
      <c r="D23" s="167"/>
      <c r="E23" s="168"/>
      <c r="F23" s="21"/>
      <c r="G23" s="21"/>
      <c r="H23" s="169"/>
    </row>
    <row r="24" spans="1:10" x14ac:dyDescent="0.25">
      <c r="A24" s="21"/>
      <c r="B24" s="21"/>
      <c r="C24" s="170">
        <f>I39</f>
        <v>0</v>
      </c>
      <c r="D24" s="170"/>
      <c r="E24" s="168"/>
      <c r="F24" s="21"/>
      <c r="G24" s="21"/>
      <c r="H24" s="145"/>
      <c r="I24" s="145"/>
      <c r="J24" s="10"/>
    </row>
    <row r="25" spans="1:10" x14ac:dyDescent="0.25">
      <c r="A25" s="21"/>
      <c r="B25" s="21"/>
      <c r="C25" s="21"/>
      <c r="D25" s="21"/>
      <c r="E25" s="21"/>
      <c r="F25" s="252"/>
      <c r="G25" s="252"/>
      <c r="H25" s="252"/>
      <c r="I25" s="252"/>
      <c r="J25" s="10"/>
    </row>
    <row r="27" spans="1:10" ht="15" customHeight="1" x14ac:dyDescent="0.25">
      <c r="A27" s="253" t="s">
        <v>4</v>
      </c>
      <c r="B27" s="253" t="s">
        <v>15</v>
      </c>
      <c r="C27" s="260" t="s">
        <v>46</v>
      </c>
      <c r="D27" s="263"/>
      <c r="E27" s="261" t="s">
        <v>47</v>
      </c>
      <c r="F27" s="255" t="s">
        <v>16</v>
      </c>
      <c r="G27" s="256"/>
      <c r="H27" s="257"/>
      <c r="I27" s="258" t="s">
        <v>17</v>
      </c>
      <c r="J27" s="11"/>
    </row>
    <row r="28" spans="1:10" ht="25.5" x14ac:dyDescent="0.25">
      <c r="A28" s="253"/>
      <c r="B28" s="253"/>
      <c r="C28" s="260"/>
      <c r="D28" s="264"/>
      <c r="E28" s="262"/>
      <c r="F28" s="140" t="s">
        <v>48</v>
      </c>
      <c r="G28" s="140" t="s">
        <v>42</v>
      </c>
      <c r="H28" s="140" t="s">
        <v>49</v>
      </c>
      <c r="I28" s="259"/>
      <c r="J28" s="11"/>
    </row>
    <row r="29" spans="1:10" ht="15.75" thickBot="1" x14ac:dyDescent="0.3">
      <c r="A29" s="30"/>
      <c r="B29" s="30"/>
      <c r="C29" s="31"/>
      <c r="D29" s="31"/>
      <c r="E29" s="32"/>
      <c r="F29" s="32"/>
      <c r="G29" s="32"/>
      <c r="H29" s="32"/>
      <c r="I29" s="32"/>
      <c r="J29" s="12"/>
    </row>
    <row r="30" spans="1:10" ht="15.75" thickTop="1" x14ac:dyDescent="0.25">
      <c r="A30" s="89"/>
      <c r="B30" s="93"/>
      <c r="C30" s="2" t="s">
        <v>267</v>
      </c>
      <c r="D30" s="33"/>
      <c r="E30" s="90"/>
      <c r="F30" s="90"/>
      <c r="G30" s="90"/>
      <c r="H30" s="90"/>
      <c r="I30" s="90"/>
      <c r="J30" s="12"/>
    </row>
    <row r="31" spans="1:10" ht="25.5" x14ac:dyDescent="0.25">
      <c r="A31" s="89">
        <v>1</v>
      </c>
      <c r="B31" s="93" t="s">
        <v>268</v>
      </c>
      <c r="C31" s="3" t="s">
        <v>26</v>
      </c>
      <c r="D31" s="33" t="s">
        <v>27</v>
      </c>
      <c r="E31" s="90">
        <f t="shared" ref="E31:E36" si="0">F31+G31+H31</f>
        <v>0</v>
      </c>
      <c r="F31" s="90">
        <f>ELT!M51</f>
        <v>0</v>
      </c>
      <c r="G31" s="90">
        <f>ELT!N51</f>
        <v>0</v>
      </c>
      <c r="H31" s="90">
        <f>ELT!O51</f>
        <v>0</v>
      </c>
      <c r="I31" s="90">
        <f>ELT!L51</f>
        <v>0</v>
      </c>
      <c r="J31" s="12"/>
    </row>
    <row r="32" spans="1:10" x14ac:dyDescent="0.25">
      <c r="A32" s="89">
        <f>1+A31</f>
        <v>2</v>
      </c>
      <c r="B32" s="93" t="s">
        <v>225</v>
      </c>
      <c r="C32" s="3" t="s">
        <v>69</v>
      </c>
      <c r="D32" s="33" t="s">
        <v>120</v>
      </c>
      <c r="E32" s="90">
        <f t="shared" si="0"/>
        <v>0</v>
      </c>
      <c r="F32" s="90">
        <f>EST!M66</f>
        <v>0</v>
      </c>
      <c r="G32" s="90">
        <f>EST!N66</f>
        <v>0</v>
      </c>
      <c r="H32" s="90">
        <f>EST!O66</f>
        <v>0</v>
      </c>
      <c r="I32" s="90">
        <f>EST!L66</f>
        <v>0</v>
      </c>
      <c r="J32" s="12"/>
    </row>
    <row r="33" spans="1:10" ht="25.5" x14ac:dyDescent="0.25">
      <c r="A33" s="89">
        <f>1+A32</f>
        <v>3</v>
      </c>
      <c r="B33" s="93" t="s">
        <v>35</v>
      </c>
      <c r="C33" s="143" t="s">
        <v>276</v>
      </c>
      <c r="D33" s="144" t="s">
        <v>277</v>
      </c>
      <c r="E33" s="105">
        <f>F33+G33+H33</f>
        <v>0</v>
      </c>
      <c r="F33" s="105">
        <f>UKT!M119</f>
        <v>0</v>
      </c>
      <c r="G33" s="105">
        <f>UKT!N119</f>
        <v>0</v>
      </c>
      <c r="H33" s="105">
        <f>UKT!O119</f>
        <v>0</v>
      </c>
      <c r="I33" s="105">
        <f>UKT!L119</f>
        <v>0</v>
      </c>
      <c r="J33" s="12"/>
    </row>
    <row r="34" spans="1:10" x14ac:dyDescent="0.25">
      <c r="A34" s="89"/>
      <c r="B34" s="93"/>
      <c r="C34" s="3"/>
      <c r="D34" s="33"/>
      <c r="E34" s="90"/>
      <c r="F34" s="90"/>
      <c r="G34" s="90"/>
      <c r="H34" s="90"/>
      <c r="I34" s="90"/>
      <c r="J34" s="12"/>
    </row>
    <row r="35" spans="1:10" x14ac:dyDescent="0.25">
      <c r="A35" s="89"/>
      <c r="B35" s="93"/>
      <c r="C35" s="2" t="s">
        <v>269</v>
      </c>
      <c r="D35" s="33"/>
      <c r="E35" s="90"/>
      <c r="F35" s="90"/>
      <c r="G35" s="90"/>
      <c r="H35" s="90"/>
      <c r="I35" s="90"/>
      <c r="J35" s="12"/>
    </row>
    <row r="36" spans="1:10" x14ac:dyDescent="0.25">
      <c r="A36" s="89">
        <f>1+A33</f>
        <v>4</v>
      </c>
      <c r="B36" s="93" t="s">
        <v>36</v>
      </c>
      <c r="C36" s="3" t="s">
        <v>37</v>
      </c>
      <c r="D36" s="33" t="s">
        <v>38</v>
      </c>
      <c r="E36" s="90">
        <f t="shared" si="0"/>
        <v>0</v>
      </c>
      <c r="F36" s="90">
        <f>LAB!M144</f>
        <v>0</v>
      </c>
      <c r="G36" s="90">
        <f>LAB!N144</f>
        <v>0</v>
      </c>
      <c r="H36" s="90">
        <f>LAB!O144</f>
        <v>0</v>
      </c>
      <c r="I36" s="90">
        <f>LAB!L144</f>
        <v>0</v>
      </c>
      <c r="J36" s="12"/>
    </row>
    <row r="37" spans="1:10" ht="15.75" thickBot="1" x14ac:dyDescent="0.3">
      <c r="A37" s="89"/>
      <c r="B37" s="93"/>
      <c r="C37" s="3"/>
      <c r="D37" s="3"/>
      <c r="E37" s="90"/>
      <c r="F37" s="90"/>
      <c r="G37" s="90"/>
      <c r="H37" s="90"/>
      <c r="I37" s="90"/>
      <c r="J37" s="12"/>
    </row>
    <row r="38" spans="1:10" ht="15.75" thickTop="1" x14ac:dyDescent="0.25">
      <c r="A38" s="34"/>
      <c r="B38" s="34"/>
      <c r="C38" s="35"/>
      <c r="D38" s="35"/>
      <c r="E38" s="36"/>
      <c r="F38" s="36"/>
      <c r="G38" s="36"/>
      <c r="H38" s="36"/>
      <c r="I38" s="36"/>
      <c r="J38" s="12"/>
    </row>
    <row r="39" spans="1:10" x14ac:dyDescent="0.25">
      <c r="A39" s="241" t="s">
        <v>10</v>
      </c>
      <c r="B39" s="254"/>
      <c r="C39" s="242"/>
      <c r="D39" s="139"/>
      <c r="E39" s="37">
        <f>F39+G39+H39</f>
        <v>0</v>
      </c>
      <c r="F39" s="37">
        <f>SUM(F30:F38)</f>
        <v>0</v>
      </c>
      <c r="G39" s="37">
        <f>SUM(G30:G38)</f>
        <v>0</v>
      </c>
      <c r="H39" s="37">
        <f>SUM(H30:H38)</f>
        <v>0</v>
      </c>
      <c r="I39" s="37">
        <f>SUM(I30:I38)</f>
        <v>0</v>
      </c>
      <c r="J39" s="13"/>
    </row>
    <row r="40" spans="1:10" x14ac:dyDescent="0.25">
      <c r="A40" s="243" t="s">
        <v>61</v>
      </c>
      <c r="B40" s="249"/>
      <c r="C40" s="244"/>
      <c r="D40" s="171"/>
      <c r="E40" s="90">
        <f>ROUND(E39*D40,2)</f>
        <v>0</v>
      </c>
      <c r="F40" s="21"/>
      <c r="G40" s="21"/>
      <c r="H40" s="21"/>
      <c r="I40" s="21"/>
      <c r="J40" s="8"/>
    </row>
    <row r="41" spans="1:10" x14ac:dyDescent="0.25">
      <c r="A41" s="265" t="s">
        <v>19</v>
      </c>
      <c r="B41" s="266"/>
      <c r="C41" s="267"/>
      <c r="D41" s="172"/>
      <c r="E41" s="173">
        <f>ROUND(E40*D41,2)</f>
        <v>0</v>
      </c>
      <c r="F41" s="21"/>
      <c r="G41" s="21"/>
      <c r="H41" s="21"/>
      <c r="I41" s="21"/>
      <c r="J41" s="8"/>
    </row>
    <row r="42" spans="1:10" x14ac:dyDescent="0.25">
      <c r="A42" s="243" t="s">
        <v>62</v>
      </c>
      <c r="B42" s="249"/>
      <c r="C42" s="244"/>
      <c r="D42" s="171"/>
      <c r="E42" s="90">
        <f>ROUND(E39*D42,2)</f>
        <v>0</v>
      </c>
      <c r="F42" s="21"/>
      <c r="G42" s="21"/>
      <c r="H42" s="21"/>
      <c r="I42" s="21"/>
      <c r="J42" s="8"/>
    </row>
    <row r="43" spans="1:10" x14ac:dyDescent="0.25">
      <c r="A43" s="241" t="s">
        <v>18</v>
      </c>
      <c r="B43" s="254"/>
      <c r="C43" s="242"/>
      <c r="D43" s="139"/>
      <c r="E43" s="37">
        <f>E39+E40+E42</f>
        <v>0</v>
      </c>
      <c r="F43" s="21"/>
      <c r="G43" s="21"/>
      <c r="H43" s="21"/>
      <c r="I43" s="21"/>
      <c r="J43" s="8"/>
    </row>
    <row r="44" spans="1:10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8"/>
    </row>
    <row r="45" spans="1:10" x14ac:dyDescent="0.25">
      <c r="A45" s="15" t="s">
        <v>34</v>
      </c>
      <c r="B45" s="16"/>
      <c r="C45" s="17"/>
      <c r="D45" s="21"/>
      <c r="E45" s="21"/>
      <c r="F45" s="21"/>
      <c r="G45" s="21"/>
      <c r="H45" s="21"/>
      <c r="I45" s="21"/>
      <c r="J45" s="8"/>
    </row>
    <row r="46" spans="1:10" x14ac:dyDescent="0.25">
      <c r="A46" s="18" t="s">
        <v>50</v>
      </c>
      <c r="B46" s="16"/>
      <c r="C46" s="17"/>
      <c r="D46" s="21"/>
      <c r="E46" s="21"/>
      <c r="F46" s="21"/>
      <c r="G46" s="21"/>
      <c r="H46" s="21"/>
      <c r="I46" s="21"/>
      <c r="J46" s="8"/>
    </row>
    <row r="47" spans="1:10" x14ac:dyDescent="0.25">
      <c r="A47" s="18" t="s">
        <v>51</v>
      </c>
      <c r="B47" s="16"/>
      <c r="C47" s="17"/>
      <c r="D47" s="21"/>
      <c r="E47" s="21"/>
      <c r="F47" s="21"/>
      <c r="G47" s="21"/>
      <c r="H47" s="21"/>
      <c r="I47" s="21"/>
      <c r="J47" s="8"/>
    </row>
    <row r="48" spans="1:10" x14ac:dyDescent="0.25">
      <c r="A48" s="18" t="s">
        <v>52</v>
      </c>
      <c r="B48" s="16"/>
      <c r="C48" s="17"/>
      <c r="D48" s="21"/>
      <c r="E48" s="21"/>
      <c r="F48" s="21"/>
      <c r="G48" s="21"/>
      <c r="H48" s="21"/>
      <c r="I48" s="21"/>
      <c r="J48" s="8"/>
    </row>
    <row r="49" spans="1:10" x14ac:dyDescent="0.25">
      <c r="A49" s="18" t="s">
        <v>53</v>
      </c>
      <c r="B49" s="16"/>
      <c r="C49" s="17"/>
      <c r="D49" s="21"/>
      <c r="E49" s="21"/>
      <c r="F49" s="21"/>
      <c r="G49" s="21"/>
      <c r="H49" s="21"/>
      <c r="I49" s="21"/>
      <c r="J49" s="8"/>
    </row>
    <row r="50" spans="1:10" s="76" customFormat="1" x14ac:dyDescent="0.25">
      <c r="A50" s="19" t="s">
        <v>54</v>
      </c>
      <c r="B50" s="19"/>
      <c r="C50" s="19"/>
      <c r="D50" s="19"/>
      <c r="E50" s="19"/>
      <c r="F50" s="19"/>
      <c r="G50" s="19"/>
      <c r="H50" s="19"/>
      <c r="I50" s="19"/>
      <c r="J50" s="20"/>
    </row>
    <row r="51" spans="1:10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8"/>
    </row>
    <row r="52" spans="1:10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8"/>
    </row>
    <row r="53" spans="1:10" x14ac:dyDescent="0.25">
      <c r="A53" s="21" t="s">
        <v>11</v>
      </c>
      <c r="B53" s="247" t="s">
        <v>403</v>
      </c>
      <c r="C53" s="247"/>
      <c r="D53" s="21"/>
      <c r="E53" s="21" t="s">
        <v>12</v>
      </c>
      <c r="F53" s="247" t="str">
        <f>B53</f>
        <v>________________</v>
      </c>
      <c r="G53" s="247"/>
      <c r="H53" s="247"/>
      <c r="I53" s="247"/>
      <c r="J53" s="10"/>
    </row>
    <row r="54" spans="1:10" x14ac:dyDescent="0.25">
      <c r="A54" s="21"/>
      <c r="B54" s="248" t="s">
        <v>14</v>
      </c>
      <c r="C54" s="248"/>
      <c r="D54" s="21"/>
      <c r="E54" s="21"/>
      <c r="F54" s="248" t="s">
        <v>14</v>
      </c>
      <c r="G54" s="248"/>
      <c r="H54" s="248"/>
      <c r="I54" s="248"/>
      <c r="J54" s="14"/>
    </row>
    <row r="55" spans="1:10" x14ac:dyDescent="0.25">
      <c r="A55" s="21" t="s">
        <v>13</v>
      </c>
      <c r="B55" s="10"/>
      <c r="D55" s="21"/>
      <c r="E55" s="21" t="s">
        <v>13</v>
      </c>
      <c r="F55" s="10">
        <f>B55</f>
        <v>0</v>
      </c>
      <c r="H55" s="21"/>
      <c r="I55" s="7"/>
      <c r="J55" s="7"/>
    </row>
    <row r="56" spans="1:10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8"/>
    </row>
    <row r="57" spans="1:10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8"/>
    </row>
    <row r="58" spans="1:10" x14ac:dyDescent="0.25">
      <c r="D58" s="21"/>
      <c r="E58" s="21"/>
      <c r="F58" s="21"/>
      <c r="G58" s="21"/>
      <c r="H58" s="21"/>
      <c r="I58" s="21"/>
      <c r="J58" s="8"/>
    </row>
    <row r="59" spans="1:10" x14ac:dyDescent="0.25">
      <c r="D59" s="21"/>
      <c r="E59" s="21"/>
      <c r="F59" s="21"/>
      <c r="G59" s="21"/>
      <c r="H59" s="21"/>
      <c r="I59" s="21"/>
      <c r="J59" s="8"/>
    </row>
    <row r="60" spans="1:10" x14ac:dyDescent="0.25">
      <c r="D60" s="21"/>
      <c r="E60" s="21"/>
      <c r="F60" s="21"/>
      <c r="G60" s="21"/>
      <c r="H60" s="21"/>
      <c r="I60" s="21"/>
      <c r="J60" s="8"/>
    </row>
    <row r="61" spans="1:10" x14ac:dyDescent="0.25">
      <c r="C61" s="169"/>
      <c r="D61" s="21"/>
      <c r="E61" s="21"/>
      <c r="F61" s="21"/>
      <c r="G61" s="21"/>
      <c r="H61" s="21"/>
      <c r="I61" s="21"/>
      <c r="J61" s="8"/>
    </row>
    <row r="62" spans="1:10" x14ac:dyDescent="0.25">
      <c r="D62" s="21"/>
      <c r="E62" s="21"/>
      <c r="F62" s="21"/>
      <c r="G62" s="21"/>
      <c r="H62" s="21"/>
      <c r="I62" s="21"/>
      <c r="J62" s="8"/>
    </row>
    <row r="63" spans="1:10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8"/>
    </row>
    <row r="64" spans="1:10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8"/>
    </row>
    <row r="65" spans="1:10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8"/>
    </row>
    <row r="66" spans="1:10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8"/>
    </row>
    <row r="67" spans="1:10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8"/>
    </row>
    <row r="68" spans="1:10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8"/>
    </row>
    <row r="69" spans="1:10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8"/>
    </row>
    <row r="70" spans="1:10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8"/>
    </row>
    <row r="71" spans="1:10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8"/>
    </row>
    <row r="72" spans="1:10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8"/>
    </row>
    <row r="73" spans="1:10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8"/>
    </row>
    <row r="74" spans="1:10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8"/>
    </row>
    <row r="75" spans="1:10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8"/>
    </row>
    <row r="76" spans="1:10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8"/>
    </row>
    <row r="77" spans="1:10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8"/>
    </row>
    <row r="78" spans="1:10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8"/>
    </row>
    <row r="79" spans="1:10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8"/>
    </row>
    <row r="80" spans="1:10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8"/>
    </row>
    <row r="81" spans="1:10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8"/>
    </row>
    <row r="82" spans="1:10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8"/>
    </row>
    <row r="83" spans="1:10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8"/>
    </row>
    <row r="84" spans="1:10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8"/>
    </row>
    <row r="85" spans="1:10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8"/>
    </row>
    <row r="86" spans="1:10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8"/>
    </row>
    <row r="87" spans="1:10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8"/>
    </row>
    <row r="88" spans="1:10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8"/>
    </row>
    <row r="89" spans="1:10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8"/>
    </row>
    <row r="90" spans="1:10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8"/>
    </row>
    <row r="91" spans="1:10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8"/>
    </row>
    <row r="92" spans="1:10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8"/>
    </row>
    <row r="93" spans="1:10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8"/>
    </row>
    <row r="94" spans="1:10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8"/>
    </row>
    <row r="95" spans="1:10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8"/>
    </row>
    <row r="96" spans="1:10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8"/>
    </row>
    <row r="97" spans="1:10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8"/>
    </row>
    <row r="98" spans="1:10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8"/>
    </row>
    <row r="99" spans="1:10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8"/>
    </row>
    <row r="100" spans="1:10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8"/>
    </row>
    <row r="101" spans="1:10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8"/>
    </row>
    <row r="102" spans="1:10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8"/>
    </row>
    <row r="103" spans="1:10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8"/>
    </row>
    <row r="104" spans="1:10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8"/>
    </row>
    <row r="105" spans="1:10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8"/>
    </row>
    <row r="106" spans="1:10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8"/>
    </row>
    <row r="107" spans="1:10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8"/>
    </row>
    <row r="108" spans="1:10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8"/>
    </row>
    <row r="109" spans="1:10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8"/>
    </row>
    <row r="110" spans="1:10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8"/>
    </row>
    <row r="111" spans="1:10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8"/>
    </row>
    <row r="112" spans="1:10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8"/>
    </row>
    <row r="113" spans="1:10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8"/>
    </row>
    <row r="114" spans="1:10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8"/>
    </row>
    <row r="115" spans="1:10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8"/>
    </row>
    <row r="116" spans="1:10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8"/>
    </row>
    <row r="117" spans="1:10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8"/>
    </row>
    <row r="118" spans="1:10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8"/>
    </row>
    <row r="119" spans="1:10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8"/>
    </row>
    <row r="120" spans="1:10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8"/>
    </row>
    <row r="121" spans="1:10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8"/>
    </row>
    <row r="122" spans="1:10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8"/>
    </row>
    <row r="123" spans="1:10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8"/>
    </row>
    <row r="124" spans="1:10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8"/>
    </row>
    <row r="125" spans="1:10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8"/>
    </row>
    <row r="126" spans="1:10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8"/>
    </row>
    <row r="127" spans="1:10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8"/>
    </row>
    <row r="128" spans="1:10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8"/>
    </row>
    <row r="129" spans="1:10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8"/>
    </row>
    <row r="130" spans="1:10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8"/>
    </row>
    <row r="131" spans="1:10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8"/>
    </row>
    <row r="132" spans="1:10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8"/>
    </row>
    <row r="133" spans="1:10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8"/>
    </row>
    <row r="134" spans="1:10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8"/>
    </row>
    <row r="135" spans="1:10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8"/>
    </row>
    <row r="136" spans="1:10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8"/>
    </row>
    <row r="137" spans="1:10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8"/>
    </row>
    <row r="138" spans="1:10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8"/>
    </row>
    <row r="139" spans="1:10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8"/>
    </row>
    <row r="140" spans="1:10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8"/>
    </row>
    <row r="141" spans="1:10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8"/>
    </row>
    <row r="142" spans="1:10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8"/>
    </row>
    <row r="143" spans="1:10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8"/>
    </row>
    <row r="144" spans="1:10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8"/>
    </row>
    <row r="145" spans="1:10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8"/>
    </row>
    <row r="146" spans="1:10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8"/>
    </row>
    <row r="147" spans="1:10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8"/>
    </row>
    <row r="148" spans="1:10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8"/>
    </row>
    <row r="149" spans="1:10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8"/>
    </row>
    <row r="150" spans="1:10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8"/>
    </row>
    <row r="151" spans="1:10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8"/>
    </row>
    <row r="152" spans="1:10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8"/>
    </row>
    <row r="153" spans="1:10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8"/>
    </row>
    <row r="154" spans="1:10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8"/>
    </row>
    <row r="155" spans="1:10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8"/>
    </row>
    <row r="156" spans="1:10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8"/>
    </row>
    <row r="157" spans="1:10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8"/>
    </row>
    <row r="158" spans="1:10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8"/>
    </row>
    <row r="159" spans="1:10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8"/>
    </row>
    <row r="160" spans="1:10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8"/>
    </row>
    <row r="161" spans="1:10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8"/>
    </row>
    <row r="162" spans="1:10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8"/>
    </row>
    <row r="163" spans="1:10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8"/>
    </row>
    <row r="164" spans="1:10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8"/>
    </row>
    <row r="165" spans="1:10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8"/>
    </row>
    <row r="166" spans="1:10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8"/>
    </row>
    <row r="167" spans="1:10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8"/>
    </row>
    <row r="168" spans="1:10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8"/>
    </row>
    <row r="169" spans="1:10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8"/>
    </row>
    <row r="170" spans="1:10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8"/>
    </row>
    <row r="171" spans="1:10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8"/>
    </row>
    <row r="172" spans="1:10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8"/>
    </row>
    <row r="173" spans="1:10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8"/>
    </row>
    <row r="174" spans="1:10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8"/>
    </row>
    <row r="175" spans="1:10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8"/>
    </row>
    <row r="176" spans="1:10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8"/>
    </row>
    <row r="177" spans="1:10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8"/>
    </row>
    <row r="178" spans="1:10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8"/>
    </row>
    <row r="179" spans="1:10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8"/>
    </row>
    <row r="180" spans="1:10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8"/>
    </row>
    <row r="181" spans="1:10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8"/>
    </row>
    <row r="182" spans="1:10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8"/>
    </row>
    <row r="183" spans="1:10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8"/>
    </row>
    <row r="184" spans="1:10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8"/>
    </row>
    <row r="185" spans="1:10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8"/>
    </row>
    <row r="186" spans="1:10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8"/>
    </row>
    <row r="187" spans="1:10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8"/>
    </row>
    <row r="188" spans="1:10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8"/>
    </row>
    <row r="189" spans="1:10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8"/>
    </row>
    <row r="190" spans="1:10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8"/>
    </row>
    <row r="191" spans="1:10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8"/>
    </row>
    <row r="192" spans="1:10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8"/>
    </row>
    <row r="193" spans="1:10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8"/>
    </row>
    <row r="194" spans="1:10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8"/>
    </row>
    <row r="195" spans="1:10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8"/>
    </row>
    <row r="196" spans="1:10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8"/>
    </row>
    <row r="197" spans="1:10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8"/>
    </row>
    <row r="198" spans="1:10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8"/>
    </row>
    <row r="199" spans="1:10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8"/>
    </row>
    <row r="200" spans="1:10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8"/>
    </row>
    <row r="201" spans="1:10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8"/>
    </row>
    <row r="202" spans="1:10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8"/>
    </row>
    <row r="203" spans="1:10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8"/>
    </row>
    <row r="204" spans="1:10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8"/>
    </row>
    <row r="205" spans="1:10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8"/>
    </row>
    <row r="206" spans="1:10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8"/>
    </row>
    <row r="207" spans="1:10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8"/>
    </row>
    <row r="208" spans="1:10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8"/>
    </row>
    <row r="209" spans="1:10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8"/>
    </row>
    <row r="210" spans="1:10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8"/>
    </row>
    <row r="211" spans="1:10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8"/>
    </row>
    <row r="212" spans="1:10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8"/>
    </row>
    <row r="213" spans="1:10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8"/>
    </row>
    <row r="214" spans="1:10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8"/>
    </row>
    <row r="215" spans="1:10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8"/>
    </row>
    <row r="216" spans="1:10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8"/>
    </row>
    <row r="217" spans="1:10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8"/>
    </row>
    <row r="218" spans="1:10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8"/>
    </row>
    <row r="219" spans="1:10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8"/>
    </row>
    <row r="220" spans="1:10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8"/>
    </row>
    <row r="221" spans="1:10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8"/>
    </row>
    <row r="222" spans="1:10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8"/>
    </row>
    <row r="223" spans="1:10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8"/>
    </row>
    <row r="224" spans="1:10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8"/>
    </row>
    <row r="225" spans="1:10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8"/>
    </row>
    <row r="226" spans="1:10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8"/>
    </row>
    <row r="227" spans="1:10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8"/>
    </row>
    <row r="228" spans="1:10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8"/>
    </row>
    <row r="229" spans="1:10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8"/>
    </row>
    <row r="230" spans="1:10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8"/>
    </row>
    <row r="231" spans="1:10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8"/>
    </row>
    <row r="232" spans="1:10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8"/>
    </row>
    <row r="233" spans="1:10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8"/>
    </row>
    <row r="234" spans="1:10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8"/>
    </row>
    <row r="235" spans="1:10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8"/>
    </row>
    <row r="236" spans="1:10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8"/>
    </row>
    <row r="237" spans="1:10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8"/>
    </row>
    <row r="238" spans="1:10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8"/>
    </row>
    <row r="239" spans="1:10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8"/>
    </row>
    <row r="240" spans="1:10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8"/>
    </row>
    <row r="241" spans="1:10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8"/>
    </row>
    <row r="242" spans="1:10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8"/>
    </row>
    <row r="243" spans="1:10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8"/>
    </row>
    <row r="244" spans="1:10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8"/>
    </row>
    <row r="245" spans="1:10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8"/>
    </row>
    <row r="246" spans="1:10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8"/>
    </row>
    <row r="247" spans="1:10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8"/>
    </row>
    <row r="248" spans="1:10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8"/>
    </row>
    <row r="249" spans="1:10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8"/>
    </row>
    <row r="250" spans="1:10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8"/>
    </row>
    <row r="251" spans="1:10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8"/>
    </row>
    <row r="252" spans="1:10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8"/>
    </row>
    <row r="253" spans="1:10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8"/>
    </row>
  </sheetData>
  <mergeCells count="27">
    <mergeCell ref="E27:E28"/>
    <mergeCell ref="D27:D28"/>
    <mergeCell ref="A39:C39"/>
    <mergeCell ref="A40:C40"/>
    <mergeCell ref="A41:C41"/>
    <mergeCell ref="A27:A28"/>
    <mergeCell ref="A12:I12"/>
    <mergeCell ref="B53:C53"/>
    <mergeCell ref="B54:C54"/>
    <mergeCell ref="F54:I54"/>
    <mergeCell ref="F53:I53"/>
    <mergeCell ref="A42:C42"/>
    <mergeCell ref="C16:I16"/>
    <mergeCell ref="C17:I17"/>
    <mergeCell ref="C18:I18"/>
    <mergeCell ref="C19:I19"/>
    <mergeCell ref="F25:I25"/>
    <mergeCell ref="B27:B28"/>
    <mergeCell ref="A43:C43"/>
    <mergeCell ref="F27:H27"/>
    <mergeCell ref="I27:I28"/>
    <mergeCell ref="C27:C28"/>
    <mergeCell ref="F2:H2"/>
    <mergeCell ref="F3:H3"/>
    <mergeCell ref="F4:H4"/>
    <mergeCell ref="A8:I8"/>
    <mergeCell ref="A11:I11"/>
  </mergeCells>
  <pageMargins left="1.1811023622047245" right="0.59055118110236227" top="0.78740157480314965" bottom="0.78740157480314965" header="0.31496062992125984" footer="0.39370078740157483"/>
  <pageSetup paperSize="9" fitToHeight="0" orientation="portrait" blackAndWhite="1" r:id="rId1"/>
  <headerFooter>
    <oddFooter>&amp;R&amp;"Times New Roman,Regular"&amp;10&amp;P. lpp. no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58"/>
  <sheetViews>
    <sheetView showZeros="0" zoomScale="90" zoomScaleNormal="90" workbookViewId="0">
      <selection activeCell="F19" sqref="F19:P49"/>
    </sheetView>
  </sheetViews>
  <sheetFormatPr defaultColWidth="9.140625" defaultRowHeight="15" outlineLevelRow="1" x14ac:dyDescent="0.25"/>
  <cols>
    <col min="1" max="2" width="8.7109375" style="68" customWidth="1"/>
    <col min="3" max="3" width="44.7109375" style="68" customWidth="1"/>
    <col min="4" max="5" width="9.7109375" style="68" customWidth="1"/>
    <col min="6" max="10" width="8.7109375" style="209" customWidth="1"/>
    <col min="11" max="11" width="8.7109375" style="68" customWidth="1"/>
    <col min="12" max="15" width="10.7109375" style="68" customWidth="1"/>
    <col min="16" max="16" width="12.7109375" style="68" customWidth="1"/>
    <col min="17" max="16384" width="9.140625" style="68"/>
  </cols>
  <sheetData>
    <row r="1" spans="1:16" ht="20.25" x14ac:dyDescent="0.3">
      <c r="A1" s="239" t="str">
        <f>"Lokālā tāme Nr. "&amp;KOPS1!B31</f>
        <v>Lokālā tāme Nr. 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3" spans="1:16" ht="20.25" x14ac:dyDescent="0.3">
      <c r="A3" s="245" t="str">
        <f>KOPS1!C31</f>
        <v>Ārējie elektrotīkli, apgaismojums. Maģistrālās elektrolīnijas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</row>
    <row r="4" spans="1:16" x14ac:dyDescent="0.25">
      <c r="A4" s="246" t="s">
        <v>60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</row>
    <row r="5" spans="1:16" x14ac:dyDescent="0.25">
      <c r="A5" s="21"/>
      <c r="B5" s="21"/>
      <c r="C5" s="21"/>
      <c r="D5" s="21"/>
      <c r="E5" s="21"/>
      <c r="F5" s="174"/>
      <c r="G5" s="174"/>
      <c r="H5" s="174"/>
      <c r="I5" s="174"/>
      <c r="J5" s="174"/>
      <c r="K5" s="21"/>
      <c r="L5" s="21"/>
      <c r="M5" s="21"/>
      <c r="N5" s="21"/>
      <c r="O5" s="21"/>
      <c r="P5" s="21"/>
    </row>
    <row r="6" spans="1:16" x14ac:dyDescent="0.25">
      <c r="A6" s="21" t="s">
        <v>1</v>
      </c>
      <c r="B6" s="21"/>
      <c r="C6" s="240" t="str">
        <f>KOPS1!C16</f>
        <v>Skvēra Lielā iela 6 un Jaunā ielā 5, Tukumā pārbūve</v>
      </c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</row>
    <row r="7" spans="1:16" x14ac:dyDescent="0.25">
      <c r="A7" s="21" t="s">
        <v>0</v>
      </c>
      <c r="B7" s="21"/>
      <c r="C7" s="240" t="str">
        <f>KOPS1!C17</f>
        <v>Skvēra Lielā iela 6 un Jaunā ielā 5, Tukumā pārbūve</v>
      </c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</row>
    <row r="8" spans="1:16" x14ac:dyDescent="0.25">
      <c r="A8" s="21" t="s">
        <v>2</v>
      </c>
      <c r="B8" s="21"/>
      <c r="C8" s="240" t="str">
        <f>KOPS1!C18</f>
        <v>Lielā iela 6 un Jaunā iela 5, Tukums</v>
      </c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</row>
    <row r="9" spans="1:16" x14ac:dyDescent="0.25">
      <c r="A9" s="21" t="s">
        <v>3</v>
      </c>
      <c r="B9" s="21"/>
      <c r="C9" s="240">
        <f>KOPS1!C19</f>
        <v>357</v>
      </c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</row>
    <row r="10" spans="1:16" x14ac:dyDescent="0.25">
      <c r="A10" s="21"/>
      <c r="B10" s="21"/>
      <c r="C10" s="21"/>
      <c r="D10" s="21"/>
      <c r="E10" s="21"/>
      <c r="F10" s="174"/>
      <c r="G10" s="174"/>
      <c r="H10" s="174"/>
      <c r="I10" s="174"/>
      <c r="J10" s="174"/>
      <c r="K10" s="21"/>
    </row>
    <row r="11" spans="1:16" x14ac:dyDescent="0.25">
      <c r="A11" s="21" t="s">
        <v>71</v>
      </c>
      <c r="B11" s="21"/>
      <c r="C11" s="21"/>
      <c r="D11" s="21"/>
      <c r="E11" s="21"/>
      <c r="F11" s="174"/>
      <c r="G11" s="174"/>
      <c r="H11" s="174"/>
      <c r="I11" s="174"/>
      <c r="J11" s="174"/>
      <c r="K11" s="21"/>
      <c r="M11" s="272">
        <f>P51</f>
        <v>0</v>
      </c>
      <c r="N11" s="272"/>
      <c r="O11" s="272"/>
      <c r="P11" s="272"/>
    </row>
    <row r="12" spans="1:16" x14ac:dyDescent="0.25">
      <c r="A12" s="21"/>
      <c r="B12" s="21"/>
      <c r="C12" s="21"/>
      <c r="D12" s="21"/>
      <c r="E12" s="21"/>
      <c r="F12" s="174"/>
      <c r="G12" s="174"/>
      <c r="H12" s="174"/>
      <c r="I12" s="174"/>
      <c r="J12" s="174"/>
      <c r="K12" s="21"/>
      <c r="L12" s="21"/>
      <c r="M12" s="21"/>
      <c r="N12" s="21"/>
      <c r="O12" s="21"/>
      <c r="P12" s="21"/>
    </row>
    <row r="13" spans="1:16" x14ac:dyDescent="0.25">
      <c r="A13" s="21"/>
      <c r="B13" s="21"/>
      <c r="C13" s="21"/>
      <c r="D13" s="21"/>
      <c r="E13" s="21"/>
      <c r="F13" s="174"/>
      <c r="G13" s="174"/>
      <c r="H13" s="174"/>
      <c r="I13" s="174"/>
      <c r="J13" s="174"/>
      <c r="K13" s="21"/>
      <c r="M13" s="252">
        <f>KOPS1!F25</f>
        <v>0</v>
      </c>
      <c r="N13" s="252"/>
      <c r="O13" s="252"/>
      <c r="P13" s="252"/>
    </row>
    <row r="15" spans="1:16" ht="15" customHeight="1" x14ac:dyDescent="0.25">
      <c r="A15" s="253" t="s">
        <v>4</v>
      </c>
      <c r="B15" s="253" t="s">
        <v>5</v>
      </c>
      <c r="C15" s="253" t="s">
        <v>40</v>
      </c>
      <c r="D15" s="253" t="s">
        <v>6</v>
      </c>
      <c r="E15" s="253" t="s">
        <v>7</v>
      </c>
      <c r="F15" s="253" t="s">
        <v>8</v>
      </c>
      <c r="G15" s="253"/>
      <c r="H15" s="253"/>
      <c r="I15" s="253"/>
      <c r="J15" s="253"/>
      <c r="K15" s="253"/>
      <c r="L15" s="253" t="s">
        <v>9</v>
      </c>
      <c r="M15" s="253"/>
      <c r="N15" s="253"/>
      <c r="O15" s="253"/>
      <c r="P15" s="253"/>
    </row>
    <row r="16" spans="1:16" ht="51.75" x14ac:dyDescent="0.25">
      <c r="A16" s="253"/>
      <c r="B16" s="253"/>
      <c r="C16" s="253"/>
      <c r="D16" s="253"/>
      <c r="E16" s="253"/>
      <c r="F16" s="108" t="s">
        <v>28</v>
      </c>
      <c r="G16" s="108" t="s">
        <v>29</v>
      </c>
      <c r="H16" s="108" t="s">
        <v>41</v>
      </c>
      <c r="I16" s="108" t="s">
        <v>42</v>
      </c>
      <c r="J16" s="108" t="s">
        <v>43</v>
      </c>
      <c r="K16" s="141" t="s">
        <v>44</v>
      </c>
      <c r="L16" s="141" t="s">
        <v>30</v>
      </c>
      <c r="M16" s="141" t="s">
        <v>41</v>
      </c>
      <c r="N16" s="141" t="s">
        <v>42</v>
      </c>
      <c r="O16" s="141" t="s">
        <v>43</v>
      </c>
      <c r="P16" s="141" t="s">
        <v>45</v>
      </c>
    </row>
    <row r="17" spans="1:16" ht="15.75" thickBot="1" x14ac:dyDescent="0.3">
      <c r="A17" s="147">
        <v>1</v>
      </c>
      <c r="B17" s="147">
        <v>2</v>
      </c>
      <c r="C17" s="148" t="s">
        <v>35</v>
      </c>
      <c r="D17" s="147" t="s">
        <v>36</v>
      </c>
      <c r="E17" s="149">
        <v>5</v>
      </c>
      <c r="F17" s="223">
        <v>6</v>
      </c>
      <c r="G17" s="223">
        <v>7</v>
      </c>
      <c r="H17" s="223">
        <v>8</v>
      </c>
      <c r="I17" s="223">
        <v>9</v>
      </c>
      <c r="J17" s="223">
        <v>10</v>
      </c>
      <c r="K17" s="149">
        <v>11</v>
      </c>
      <c r="L17" s="149">
        <v>12</v>
      </c>
      <c r="M17" s="149">
        <v>13</v>
      </c>
      <c r="N17" s="149">
        <v>14</v>
      </c>
      <c r="O17" s="149">
        <v>15</v>
      </c>
      <c r="P17" s="149">
        <v>16</v>
      </c>
    </row>
    <row r="18" spans="1:16" ht="15.75" thickTop="1" x14ac:dyDescent="0.25">
      <c r="A18" s="150"/>
      <c r="B18" s="1"/>
      <c r="C18" s="224"/>
      <c r="D18" s="152"/>
      <c r="E18" s="153"/>
      <c r="F18" s="225"/>
      <c r="G18" s="225"/>
      <c r="H18" s="225"/>
      <c r="I18" s="225"/>
      <c r="J18" s="225"/>
      <c r="K18" s="154"/>
      <c r="L18" s="154"/>
      <c r="M18" s="154"/>
      <c r="N18" s="154"/>
      <c r="O18" s="154"/>
      <c r="P18" s="154"/>
    </row>
    <row r="19" spans="1:16" s="76" customFormat="1" x14ac:dyDescent="0.25">
      <c r="A19" s="176">
        <v>1</v>
      </c>
      <c r="B19" s="87" t="s">
        <v>65</v>
      </c>
      <c r="C19" s="180" t="s">
        <v>397</v>
      </c>
      <c r="D19" s="181" t="s">
        <v>161</v>
      </c>
      <c r="E19" s="56">
        <v>1</v>
      </c>
      <c r="F19" s="109"/>
      <c r="G19" s="226"/>
      <c r="H19" s="226"/>
      <c r="I19" s="109"/>
      <c r="J19" s="109"/>
      <c r="K19" s="178"/>
      <c r="L19" s="178"/>
      <c r="M19" s="178"/>
      <c r="N19" s="178"/>
      <c r="O19" s="178"/>
      <c r="P19" s="178"/>
    </row>
    <row r="20" spans="1:16" x14ac:dyDescent="0.25">
      <c r="A20" s="89">
        <f t="shared" ref="A20:A48" si="0">A19+1</f>
        <v>2</v>
      </c>
      <c r="B20" s="87" t="s">
        <v>65</v>
      </c>
      <c r="C20" s="92" t="s">
        <v>121</v>
      </c>
      <c r="D20" s="93" t="s">
        <v>161</v>
      </c>
      <c r="E20" s="56">
        <v>1</v>
      </c>
      <c r="F20" s="110"/>
      <c r="G20" s="227"/>
      <c r="H20" s="226"/>
      <c r="I20" s="110"/>
      <c r="J20" s="110"/>
      <c r="K20" s="90"/>
      <c r="L20" s="90"/>
      <c r="M20" s="90"/>
      <c r="N20" s="90"/>
      <c r="O20" s="90"/>
      <c r="P20" s="90"/>
    </row>
    <row r="21" spans="1:16" x14ac:dyDescent="0.25">
      <c r="A21" s="89">
        <f t="shared" si="0"/>
        <v>3</v>
      </c>
      <c r="B21" s="87" t="s">
        <v>65</v>
      </c>
      <c r="C21" s="92" t="s">
        <v>122</v>
      </c>
      <c r="D21" s="93" t="s">
        <v>161</v>
      </c>
      <c r="E21" s="228">
        <v>3</v>
      </c>
      <c r="F21" s="110"/>
      <c r="G21" s="227"/>
      <c r="H21" s="226"/>
      <c r="I21" s="110"/>
      <c r="J21" s="110"/>
      <c r="K21" s="90"/>
      <c r="L21" s="90"/>
      <c r="M21" s="90"/>
      <c r="N21" s="90"/>
      <c r="O21" s="90"/>
      <c r="P21" s="90"/>
    </row>
    <row r="22" spans="1:16" x14ac:dyDescent="0.25">
      <c r="A22" s="89">
        <f t="shared" si="0"/>
        <v>4</v>
      </c>
      <c r="B22" s="87" t="s">
        <v>65</v>
      </c>
      <c r="C22" s="92" t="s">
        <v>123</v>
      </c>
      <c r="D22" s="93" t="s">
        <v>161</v>
      </c>
      <c r="E22" s="56">
        <v>1</v>
      </c>
      <c r="F22" s="110"/>
      <c r="G22" s="227"/>
      <c r="H22" s="226"/>
      <c r="I22" s="110"/>
      <c r="J22" s="110"/>
      <c r="K22" s="90"/>
      <c r="L22" s="90"/>
      <c r="M22" s="90"/>
      <c r="N22" s="90"/>
      <c r="O22" s="90"/>
      <c r="P22" s="90"/>
    </row>
    <row r="23" spans="1:16" x14ac:dyDescent="0.25">
      <c r="A23" s="89">
        <f t="shared" si="0"/>
        <v>5</v>
      </c>
      <c r="B23" s="87" t="s">
        <v>65</v>
      </c>
      <c r="C23" s="92" t="s">
        <v>124</v>
      </c>
      <c r="D23" s="93" t="s">
        <v>161</v>
      </c>
      <c r="E23" s="56">
        <v>2</v>
      </c>
      <c r="F23" s="110"/>
      <c r="G23" s="227"/>
      <c r="H23" s="226"/>
      <c r="I23" s="110"/>
      <c r="J23" s="110"/>
      <c r="K23" s="90"/>
      <c r="L23" s="90"/>
      <c r="M23" s="90"/>
      <c r="N23" s="90"/>
      <c r="O23" s="90"/>
      <c r="P23" s="90"/>
    </row>
    <row r="24" spans="1:16" x14ac:dyDescent="0.25">
      <c r="A24" s="89">
        <f t="shared" si="0"/>
        <v>6</v>
      </c>
      <c r="B24" s="87" t="s">
        <v>65</v>
      </c>
      <c r="C24" s="92" t="s">
        <v>125</v>
      </c>
      <c r="D24" s="93" t="s">
        <v>161</v>
      </c>
      <c r="E24" s="56">
        <v>1</v>
      </c>
      <c r="F24" s="110"/>
      <c r="G24" s="227"/>
      <c r="H24" s="226"/>
      <c r="I24" s="110"/>
      <c r="J24" s="110"/>
      <c r="K24" s="90"/>
      <c r="L24" s="90"/>
      <c r="M24" s="90"/>
      <c r="N24" s="90"/>
      <c r="O24" s="90"/>
      <c r="P24" s="90"/>
    </row>
    <row r="25" spans="1:16" x14ac:dyDescent="0.25">
      <c r="A25" s="89">
        <f t="shared" si="0"/>
        <v>7</v>
      </c>
      <c r="B25" s="87" t="s">
        <v>65</v>
      </c>
      <c r="C25" s="92" t="s">
        <v>126</v>
      </c>
      <c r="D25" s="93" t="s">
        <v>161</v>
      </c>
      <c r="E25" s="56">
        <v>4</v>
      </c>
      <c r="F25" s="110"/>
      <c r="G25" s="227"/>
      <c r="H25" s="226"/>
      <c r="I25" s="110"/>
      <c r="J25" s="110"/>
      <c r="K25" s="90"/>
      <c r="L25" s="90"/>
      <c r="M25" s="90"/>
      <c r="N25" s="90"/>
      <c r="O25" s="90"/>
      <c r="P25" s="90"/>
    </row>
    <row r="26" spans="1:16" x14ac:dyDescent="0.25">
      <c r="A26" s="89">
        <f t="shared" si="0"/>
        <v>8</v>
      </c>
      <c r="B26" s="87" t="s">
        <v>65</v>
      </c>
      <c r="C26" s="92" t="s">
        <v>127</v>
      </c>
      <c r="D26" s="93" t="s">
        <v>161</v>
      </c>
      <c r="E26" s="56">
        <v>2</v>
      </c>
      <c r="F26" s="110"/>
      <c r="G26" s="227"/>
      <c r="H26" s="226"/>
      <c r="I26" s="110"/>
      <c r="J26" s="110"/>
      <c r="K26" s="90"/>
      <c r="L26" s="90"/>
      <c r="M26" s="90"/>
      <c r="N26" s="90"/>
      <c r="O26" s="90"/>
      <c r="P26" s="90"/>
    </row>
    <row r="27" spans="1:16" x14ac:dyDescent="0.25">
      <c r="A27" s="89">
        <f t="shared" si="0"/>
        <v>9</v>
      </c>
      <c r="B27" s="87" t="s">
        <v>65</v>
      </c>
      <c r="C27" s="92" t="s">
        <v>128</v>
      </c>
      <c r="D27" s="93" t="s">
        <v>161</v>
      </c>
      <c r="E27" s="228">
        <v>1</v>
      </c>
      <c r="F27" s="110"/>
      <c r="G27" s="227"/>
      <c r="H27" s="226"/>
      <c r="I27" s="110"/>
      <c r="J27" s="110"/>
      <c r="K27" s="90"/>
      <c r="L27" s="90"/>
      <c r="M27" s="90"/>
      <c r="N27" s="90"/>
      <c r="O27" s="90"/>
      <c r="P27" s="90"/>
    </row>
    <row r="28" spans="1:16" x14ac:dyDescent="0.25">
      <c r="A28" s="89">
        <f t="shared" si="0"/>
        <v>10</v>
      </c>
      <c r="B28" s="87" t="s">
        <v>65</v>
      </c>
      <c r="C28" s="92" t="s">
        <v>129</v>
      </c>
      <c r="D28" s="93" t="s">
        <v>99</v>
      </c>
      <c r="E28" s="56">
        <v>145</v>
      </c>
      <c r="F28" s="110"/>
      <c r="G28" s="227"/>
      <c r="H28" s="226"/>
      <c r="I28" s="110"/>
      <c r="J28" s="110"/>
      <c r="K28" s="90"/>
      <c r="L28" s="90"/>
      <c r="M28" s="90"/>
      <c r="N28" s="90"/>
      <c r="O28" s="90"/>
      <c r="P28" s="90"/>
    </row>
    <row r="29" spans="1:16" x14ac:dyDescent="0.25">
      <c r="A29" s="89">
        <f t="shared" si="0"/>
        <v>11</v>
      </c>
      <c r="B29" s="87" t="s">
        <v>65</v>
      </c>
      <c r="C29" s="92" t="s">
        <v>130</v>
      </c>
      <c r="D29" s="93" t="s">
        <v>99</v>
      </c>
      <c r="E29" s="56">
        <v>10</v>
      </c>
      <c r="F29" s="110"/>
      <c r="G29" s="227"/>
      <c r="H29" s="226"/>
      <c r="I29" s="110"/>
      <c r="J29" s="110"/>
      <c r="K29" s="90"/>
      <c r="L29" s="90"/>
      <c r="M29" s="90"/>
      <c r="N29" s="90"/>
      <c r="O29" s="90"/>
      <c r="P29" s="90"/>
    </row>
    <row r="30" spans="1:16" x14ac:dyDescent="0.25">
      <c r="A30" s="89">
        <f t="shared" si="0"/>
        <v>12</v>
      </c>
      <c r="B30" s="87" t="s">
        <v>65</v>
      </c>
      <c r="C30" s="92" t="s">
        <v>131</v>
      </c>
      <c r="D30" s="93" t="s">
        <v>99</v>
      </c>
      <c r="E30" s="56">
        <v>424</v>
      </c>
      <c r="F30" s="110"/>
      <c r="G30" s="227"/>
      <c r="H30" s="226"/>
      <c r="I30" s="110"/>
      <c r="J30" s="110"/>
      <c r="K30" s="90"/>
      <c r="L30" s="90"/>
      <c r="M30" s="90"/>
      <c r="N30" s="90"/>
      <c r="O30" s="90"/>
      <c r="P30" s="90"/>
    </row>
    <row r="31" spans="1:16" x14ac:dyDescent="0.25">
      <c r="A31" s="89">
        <f t="shared" si="0"/>
        <v>13</v>
      </c>
      <c r="B31" s="87" t="s">
        <v>65</v>
      </c>
      <c r="C31" s="92" t="s">
        <v>132</v>
      </c>
      <c r="D31" s="93" t="s">
        <v>99</v>
      </c>
      <c r="E31" s="228">
        <v>44</v>
      </c>
      <c r="F31" s="110"/>
      <c r="G31" s="227"/>
      <c r="H31" s="226"/>
      <c r="I31" s="110"/>
      <c r="J31" s="110"/>
      <c r="K31" s="90"/>
      <c r="L31" s="90"/>
      <c r="M31" s="90"/>
      <c r="N31" s="90"/>
      <c r="O31" s="90"/>
      <c r="P31" s="90"/>
    </row>
    <row r="32" spans="1:16" x14ac:dyDescent="0.25">
      <c r="A32" s="89">
        <f t="shared" si="0"/>
        <v>14</v>
      </c>
      <c r="B32" s="87" t="s">
        <v>65</v>
      </c>
      <c r="C32" s="92" t="s">
        <v>133</v>
      </c>
      <c r="D32" s="93" t="s">
        <v>150</v>
      </c>
      <c r="E32" s="228">
        <v>134</v>
      </c>
      <c r="F32" s="110"/>
      <c r="G32" s="227"/>
      <c r="H32" s="226"/>
      <c r="I32" s="110"/>
      <c r="J32" s="110"/>
      <c r="K32" s="90"/>
      <c r="L32" s="90"/>
      <c r="M32" s="90"/>
      <c r="N32" s="90"/>
      <c r="O32" s="90"/>
      <c r="P32" s="90"/>
    </row>
    <row r="33" spans="1:16" x14ac:dyDescent="0.25">
      <c r="A33" s="89">
        <f t="shared" si="0"/>
        <v>15</v>
      </c>
      <c r="B33" s="87" t="s">
        <v>65</v>
      </c>
      <c r="C33" s="92" t="s">
        <v>134</v>
      </c>
      <c r="D33" s="93" t="s">
        <v>150</v>
      </c>
      <c r="E33" s="228">
        <v>368</v>
      </c>
      <c r="F33" s="110"/>
      <c r="G33" s="227"/>
      <c r="H33" s="226"/>
      <c r="I33" s="110"/>
      <c r="J33" s="110"/>
      <c r="K33" s="90"/>
      <c r="L33" s="90"/>
      <c r="M33" s="90"/>
      <c r="N33" s="90"/>
      <c r="O33" s="90"/>
      <c r="P33" s="90"/>
    </row>
    <row r="34" spans="1:16" x14ac:dyDescent="0.25">
      <c r="A34" s="89">
        <f t="shared" si="0"/>
        <v>16</v>
      </c>
      <c r="B34" s="87" t="s">
        <v>65</v>
      </c>
      <c r="C34" s="92" t="s">
        <v>135</v>
      </c>
      <c r="D34" s="93" t="s">
        <v>150</v>
      </c>
      <c r="E34" s="228">
        <v>62</v>
      </c>
      <c r="F34" s="110"/>
      <c r="G34" s="227"/>
      <c r="H34" s="226"/>
      <c r="I34" s="110"/>
      <c r="J34" s="110"/>
      <c r="K34" s="90"/>
      <c r="L34" s="90"/>
      <c r="M34" s="90"/>
      <c r="N34" s="90"/>
      <c r="O34" s="90"/>
      <c r="P34" s="90"/>
    </row>
    <row r="35" spans="1:16" x14ac:dyDescent="0.25">
      <c r="A35" s="89">
        <f t="shared" si="0"/>
        <v>17</v>
      </c>
      <c r="B35" s="87" t="s">
        <v>65</v>
      </c>
      <c r="C35" s="92" t="s">
        <v>136</v>
      </c>
      <c r="D35" s="93" t="s">
        <v>99</v>
      </c>
      <c r="E35" s="56">
        <v>145</v>
      </c>
      <c r="F35" s="110"/>
      <c r="G35" s="227"/>
      <c r="H35" s="226"/>
      <c r="I35" s="110"/>
      <c r="J35" s="110"/>
      <c r="K35" s="90"/>
      <c r="L35" s="90"/>
      <c r="M35" s="90"/>
      <c r="N35" s="90"/>
      <c r="O35" s="90"/>
      <c r="P35" s="90"/>
    </row>
    <row r="36" spans="1:16" x14ac:dyDescent="0.25">
      <c r="A36" s="89">
        <f t="shared" si="0"/>
        <v>18</v>
      </c>
      <c r="B36" s="87" t="s">
        <v>65</v>
      </c>
      <c r="C36" s="92" t="s">
        <v>137</v>
      </c>
      <c r="D36" s="93" t="s">
        <v>161</v>
      </c>
      <c r="E36" s="228">
        <v>2</v>
      </c>
      <c r="F36" s="110"/>
      <c r="G36" s="227"/>
      <c r="H36" s="226"/>
      <c r="I36" s="110"/>
      <c r="J36" s="110"/>
      <c r="K36" s="90"/>
      <c r="L36" s="90"/>
      <c r="M36" s="90"/>
      <c r="N36" s="90"/>
      <c r="O36" s="90"/>
      <c r="P36" s="90"/>
    </row>
    <row r="37" spans="1:16" x14ac:dyDescent="0.25">
      <c r="A37" s="89">
        <f t="shared" si="0"/>
        <v>19</v>
      </c>
      <c r="B37" s="87" t="s">
        <v>65</v>
      </c>
      <c r="C37" s="92" t="s">
        <v>138</v>
      </c>
      <c r="D37" s="93" t="s">
        <v>161</v>
      </c>
      <c r="E37" s="56">
        <v>7</v>
      </c>
      <c r="F37" s="110"/>
      <c r="G37" s="227"/>
      <c r="H37" s="226"/>
      <c r="I37" s="110"/>
      <c r="J37" s="110"/>
      <c r="K37" s="90"/>
      <c r="L37" s="90"/>
      <c r="M37" s="90"/>
      <c r="N37" s="90"/>
      <c r="O37" s="90"/>
      <c r="P37" s="90"/>
    </row>
    <row r="38" spans="1:16" x14ac:dyDescent="0.25">
      <c r="A38" s="89">
        <f t="shared" si="0"/>
        <v>20</v>
      </c>
      <c r="B38" s="87" t="s">
        <v>65</v>
      </c>
      <c r="C38" s="92" t="s">
        <v>139</v>
      </c>
      <c r="D38" s="93" t="s">
        <v>161</v>
      </c>
      <c r="E38" s="56">
        <v>7</v>
      </c>
      <c r="F38" s="110"/>
      <c r="G38" s="227"/>
      <c r="H38" s="226"/>
      <c r="I38" s="110"/>
      <c r="J38" s="110"/>
      <c r="K38" s="90"/>
      <c r="L38" s="90"/>
      <c r="M38" s="90"/>
      <c r="N38" s="90"/>
      <c r="O38" s="90"/>
      <c r="P38" s="90"/>
    </row>
    <row r="39" spans="1:16" x14ac:dyDescent="0.25">
      <c r="A39" s="89">
        <f t="shared" si="0"/>
        <v>21</v>
      </c>
      <c r="B39" s="87" t="s">
        <v>65</v>
      </c>
      <c r="C39" s="92" t="s">
        <v>140</v>
      </c>
      <c r="D39" s="93" t="s">
        <v>161</v>
      </c>
      <c r="E39" s="56">
        <v>7</v>
      </c>
      <c r="F39" s="110"/>
      <c r="G39" s="227"/>
      <c r="H39" s="226"/>
      <c r="I39" s="110"/>
      <c r="J39" s="110"/>
      <c r="K39" s="90"/>
      <c r="L39" s="90"/>
      <c r="M39" s="90"/>
      <c r="N39" s="90"/>
      <c r="O39" s="90"/>
      <c r="P39" s="90"/>
    </row>
    <row r="40" spans="1:16" x14ac:dyDescent="0.25">
      <c r="A40" s="89">
        <f t="shared" si="0"/>
        <v>22</v>
      </c>
      <c r="B40" s="87" t="s">
        <v>65</v>
      </c>
      <c r="C40" s="92" t="s">
        <v>141</v>
      </c>
      <c r="D40" s="93" t="s">
        <v>161</v>
      </c>
      <c r="E40" s="56">
        <v>7</v>
      </c>
      <c r="F40" s="110"/>
      <c r="G40" s="227"/>
      <c r="H40" s="226"/>
      <c r="I40" s="110"/>
      <c r="J40" s="110"/>
      <c r="K40" s="90"/>
      <c r="L40" s="90"/>
      <c r="M40" s="90"/>
      <c r="N40" s="90"/>
      <c r="O40" s="90"/>
      <c r="P40" s="90"/>
    </row>
    <row r="41" spans="1:16" ht="25.5" x14ac:dyDescent="0.25">
      <c r="A41" s="89">
        <f t="shared" si="0"/>
        <v>23</v>
      </c>
      <c r="B41" s="87" t="s">
        <v>65</v>
      </c>
      <c r="C41" s="92" t="s">
        <v>142</v>
      </c>
      <c r="D41" s="93" t="s">
        <v>162</v>
      </c>
      <c r="E41" s="56">
        <v>7</v>
      </c>
      <c r="F41" s="110"/>
      <c r="G41" s="227"/>
      <c r="H41" s="226"/>
      <c r="I41" s="110"/>
      <c r="J41" s="110"/>
      <c r="K41" s="90"/>
      <c r="L41" s="90"/>
      <c r="M41" s="90"/>
      <c r="N41" s="90"/>
      <c r="O41" s="90"/>
      <c r="P41" s="90"/>
    </row>
    <row r="42" spans="1:16" ht="24" customHeight="1" x14ac:dyDescent="0.25">
      <c r="A42" s="89">
        <f t="shared" si="0"/>
        <v>24</v>
      </c>
      <c r="B42" s="87" t="s">
        <v>65</v>
      </c>
      <c r="C42" s="92" t="s">
        <v>143</v>
      </c>
      <c r="D42" s="93" t="s">
        <v>161</v>
      </c>
      <c r="E42" s="56">
        <v>19</v>
      </c>
      <c r="F42" s="110"/>
      <c r="G42" s="227"/>
      <c r="H42" s="226"/>
      <c r="I42" s="110"/>
      <c r="J42" s="110"/>
      <c r="K42" s="90"/>
      <c r="L42" s="90"/>
      <c r="M42" s="90"/>
      <c r="N42" s="90"/>
      <c r="O42" s="90"/>
      <c r="P42" s="90"/>
    </row>
    <row r="43" spans="1:16" x14ac:dyDescent="0.25">
      <c r="A43" s="89">
        <f t="shared" si="0"/>
        <v>25</v>
      </c>
      <c r="B43" s="87" t="s">
        <v>65</v>
      </c>
      <c r="C43" s="92" t="s">
        <v>144</v>
      </c>
      <c r="D43" s="93" t="s">
        <v>161</v>
      </c>
      <c r="E43" s="56">
        <v>19</v>
      </c>
      <c r="F43" s="110"/>
      <c r="G43" s="227"/>
      <c r="H43" s="226"/>
      <c r="I43" s="110"/>
      <c r="J43" s="110"/>
      <c r="K43" s="90"/>
      <c r="L43" s="90"/>
      <c r="M43" s="90"/>
      <c r="N43" s="90"/>
      <c r="O43" s="90"/>
      <c r="P43" s="90"/>
    </row>
    <row r="44" spans="1:16" ht="25.5" x14ac:dyDescent="0.25">
      <c r="A44" s="89">
        <f t="shared" si="0"/>
        <v>26</v>
      </c>
      <c r="B44" s="87" t="s">
        <v>65</v>
      </c>
      <c r="C44" s="92" t="s">
        <v>145</v>
      </c>
      <c r="D44" s="93" t="s">
        <v>162</v>
      </c>
      <c r="E44" s="56">
        <v>4</v>
      </c>
      <c r="F44" s="110"/>
      <c r="G44" s="227"/>
      <c r="H44" s="226"/>
      <c r="I44" s="110"/>
      <c r="J44" s="110"/>
      <c r="K44" s="90"/>
      <c r="L44" s="90"/>
      <c r="M44" s="90"/>
      <c r="N44" s="90"/>
      <c r="O44" s="90"/>
      <c r="P44" s="90"/>
    </row>
    <row r="45" spans="1:16" x14ac:dyDescent="0.25">
      <c r="A45" s="89">
        <f t="shared" si="0"/>
        <v>27</v>
      </c>
      <c r="B45" s="87" t="s">
        <v>65</v>
      </c>
      <c r="C45" s="92" t="s">
        <v>146</v>
      </c>
      <c r="D45" s="93" t="s">
        <v>99</v>
      </c>
      <c r="E45" s="56">
        <v>800</v>
      </c>
      <c r="F45" s="110"/>
      <c r="G45" s="227"/>
      <c r="H45" s="226"/>
      <c r="I45" s="110"/>
      <c r="J45" s="110"/>
      <c r="K45" s="90"/>
      <c r="L45" s="90"/>
      <c r="M45" s="90"/>
      <c r="N45" s="90"/>
      <c r="O45" s="90"/>
      <c r="P45" s="90"/>
    </row>
    <row r="46" spans="1:16" x14ac:dyDescent="0.25">
      <c r="A46" s="89">
        <f t="shared" si="0"/>
        <v>28</v>
      </c>
      <c r="B46" s="87" t="s">
        <v>65</v>
      </c>
      <c r="C46" s="92" t="s">
        <v>147</v>
      </c>
      <c r="D46" s="93" t="s">
        <v>99</v>
      </c>
      <c r="E46" s="56">
        <v>100</v>
      </c>
      <c r="F46" s="110"/>
      <c r="G46" s="227"/>
      <c r="H46" s="226"/>
      <c r="I46" s="110"/>
      <c r="J46" s="110"/>
      <c r="K46" s="90"/>
      <c r="L46" s="90"/>
      <c r="M46" s="90"/>
      <c r="N46" s="90"/>
      <c r="O46" s="90"/>
      <c r="P46" s="90"/>
    </row>
    <row r="47" spans="1:16" x14ac:dyDescent="0.25">
      <c r="A47" s="89">
        <f t="shared" si="0"/>
        <v>29</v>
      </c>
      <c r="B47" s="87" t="s">
        <v>65</v>
      </c>
      <c r="C47" s="92" t="s">
        <v>148</v>
      </c>
      <c r="D47" s="93" t="s">
        <v>162</v>
      </c>
      <c r="E47" s="56">
        <v>48</v>
      </c>
      <c r="F47" s="110"/>
      <c r="G47" s="227"/>
      <c r="H47" s="226"/>
      <c r="I47" s="110"/>
      <c r="J47" s="110"/>
      <c r="K47" s="90"/>
      <c r="L47" s="90"/>
      <c r="M47" s="90"/>
      <c r="N47" s="90"/>
      <c r="O47" s="90"/>
      <c r="P47" s="90"/>
    </row>
    <row r="48" spans="1:16" x14ac:dyDescent="0.25">
      <c r="A48" s="89">
        <f t="shared" si="0"/>
        <v>30</v>
      </c>
      <c r="B48" s="87" t="s">
        <v>65</v>
      </c>
      <c r="C48" s="92" t="s">
        <v>149</v>
      </c>
      <c r="D48" s="93" t="s">
        <v>161</v>
      </c>
      <c r="E48" s="56">
        <v>1</v>
      </c>
      <c r="F48" s="110"/>
      <c r="G48" s="227"/>
      <c r="H48" s="226"/>
      <c r="I48" s="110"/>
      <c r="J48" s="110"/>
      <c r="K48" s="90"/>
      <c r="L48" s="90"/>
      <c r="M48" s="90"/>
      <c r="N48" s="90"/>
      <c r="O48" s="90"/>
      <c r="P48" s="90"/>
    </row>
    <row r="49" spans="1:16" ht="15.75" thickBot="1" x14ac:dyDescent="0.3">
      <c r="A49" s="201">
        <v>31</v>
      </c>
      <c r="B49" s="1"/>
      <c r="C49" s="202" t="s">
        <v>399</v>
      </c>
      <c r="D49" s="203" t="s">
        <v>161</v>
      </c>
      <c r="E49" s="204">
        <v>1</v>
      </c>
      <c r="F49" s="229"/>
      <c r="G49" s="229"/>
      <c r="H49" s="229"/>
      <c r="I49" s="229"/>
      <c r="J49" s="229"/>
      <c r="K49" s="90"/>
      <c r="L49" s="90"/>
      <c r="M49" s="90"/>
      <c r="N49" s="90"/>
      <c r="O49" s="90"/>
      <c r="P49" s="90"/>
    </row>
    <row r="50" spans="1:16" ht="15.75" thickTop="1" x14ac:dyDescent="0.25">
      <c r="A50" s="34"/>
      <c r="B50" s="34"/>
      <c r="C50" s="206"/>
      <c r="D50" s="207"/>
      <c r="E50" s="222"/>
      <c r="F50" s="230"/>
      <c r="G50" s="230"/>
      <c r="H50" s="230"/>
      <c r="I50" s="230"/>
      <c r="J50" s="230"/>
      <c r="K50" s="36"/>
      <c r="L50" s="36"/>
      <c r="M50" s="36"/>
      <c r="N50" s="36"/>
      <c r="O50" s="36"/>
      <c r="P50" s="36"/>
    </row>
    <row r="51" spans="1:16" x14ac:dyDescent="0.25">
      <c r="A51" s="268" t="s">
        <v>70</v>
      </c>
      <c r="B51" s="269"/>
      <c r="C51" s="269"/>
      <c r="D51" s="269"/>
      <c r="E51" s="269"/>
      <c r="F51" s="269"/>
      <c r="G51" s="269"/>
      <c r="H51" s="269"/>
      <c r="I51" s="269"/>
      <c r="J51" s="270"/>
      <c r="K51" s="37"/>
      <c r="L51" s="37">
        <f>SUM(L19:L50)</f>
        <v>0</v>
      </c>
      <c r="M51" s="37">
        <f>SUM(M19:M50)</f>
        <v>0</v>
      </c>
      <c r="N51" s="37">
        <f>SUM(N19:N50)</f>
        <v>0</v>
      </c>
      <c r="O51" s="37">
        <f>SUM(O19:O50)</f>
        <v>0</v>
      </c>
      <c r="P51" s="37">
        <f>SUM(P19:P50)</f>
        <v>0</v>
      </c>
    </row>
    <row r="52" spans="1:16" hidden="1" outlineLevel="1" x14ac:dyDescent="0.25">
      <c r="A52" s="21"/>
      <c r="B52" s="21"/>
      <c r="C52" s="21"/>
      <c r="D52" s="21"/>
      <c r="E52" s="21"/>
      <c r="F52" s="174"/>
      <c r="G52" s="174"/>
      <c r="H52" s="174"/>
      <c r="I52" s="174"/>
      <c r="J52" s="174"/>
      <c r="K52" s="21"/>
      <c r="L52" s="21"/>
      <c r="M52" s="21"/>
      <c r="N52" s="21"/>
      <c r="O52" s="21"/>
      <c r="P52" s="21"/>
    </row>
    <row r="53" spans="1:16" hidden="1" outlineLevel="1" x14ac:dyDescent="0.25">
      <c r="D53" s="21"/>
      <c r="E53" s="21"/>
      <c r="G53" s="174"/>
      <c r="H53" s="210"/>
      <c r="I53" s="231"/>
      <c r="J53" s="210"/>
      <c r="K53" s="4"/>
      <c r="L53" s="211"/>
      <c r="N53" s="212"/>
      <c r="O53" s="271">
        <f>P51</f>
        <v>0</v>
      </c>
      <c r="P53" s="271"/>
    </row>
    <row r="54" spans="1:16" hidden="1" outlineLevel="1" x14ac:dyDescent="0.25">
      <c r="A54" s="68" t="str">
        <f>"Sastādīja: "&amp;KOPS1!$B$53</f>
        <v>Sastādīja: ________________</v>
      </c>
      <c r="D54" s="145" t="str">
        <f>"Pārbaudīja: "&amp;KOPS1!$F$53</f>
        <v>Pārbaudīja: ________________</v>
      </c>
      <c r="E54" s="215"/>
      <c r="F54" s="231"/>
      <c r="G54" s="231"/>
      <c r="H54" s="231"/>
      <c r="K54" s="214"/>
      <c r="L54" s="214"/>
      <c r="M54" s="21"/>
      <c r="N54" s="21"/>
      <c r="O54" s="21"/>
      <c r="P54" s="21"/>
    </row>
    <row r="55" spans="1:16" hidden="1" outlineLevel="1" x14ac:dyDescent="0.25">
      <c r="B55" s="248" t="s">
        <v>14</v>
      </c>
      <c r="C55" s="248"/>
      <c r="D55" s="21"/>
      <c r="E55" s="248" t="s">
        <v>14</v>
      </c>
      <c r="F55" s="248"/>
      <c r="G55" s="248"/>
      <c r="H55" s="248"/>
      <c r="K55" s="214"/>
      <c r="L55" s="214"/>
      <c r="M55" s="21"/>
      <c r="N55" s="21"/>
      <c r="O55" s="21"/>
      <c r="P55" s="21"/>
    </row>
    <row r="56" spans="1:16" hidden="1" outlineLevel="1" x14ac:dyDescent="0.25">
      <c r="A56" s="21" t="str">
        <f>"Sertifikāta Nr.: "&amp;KOPS1!$B$55</f>
        <v xml:space="preserve">Sertifikāta Nr.: </v>
      </c>
      <c r="B56" s="215"/>
      <c r="C56" s="25"/>
      <c r="D56" s="21"/>
      <c r="E56" s="21"/>
      <c r="G56" s="174" t="s">
        <v>395</v>
      </c>
      <c r="I56" s="231"/>
      <c r="J56" s="231"/>
      <c r="K56" s="7"/>
      <c r="L56" s="7"/>
      <c r="M56" s="21"/>
      <c r="N56" s="21"/>
      <c r="O56" s="21"/>
      <c r="P56" s="21"/>
    </row>
    <row r="57" spans="1:16" collapsed="1" x14ac:dyDescent="0.25">
      <c r="A57" s="21"/>
      <c r="B57" s="21"/>
      <c r="C57" s="21"/>
      <c r="D57" s="21"/>
      <c r="E57" s="21"/>
      <c r="F57" s="174"/>
      <c r="G57" s="174"/>
      <c r="H57" s="174"/>
      <c r="I57" s="174"/>
      <c r="J57" s="174"/>
      <c r="K57" s="21"/>
      <c r="L57" s="21"/>
      <c r="M57" s="21"/>
      <c r="N57" s="21"/>
      <c r="O57" s="21"/>
      <c r="P57" s="21"/>
    </row>
    <row r="58" spans="1:16" x14ac:dyDescent="0.25">
      <c r="A58" s="21"/>
      <c r="B58" s="21"/>
      <c r="C58" s="21"/>
      <c r="D58" s="21"/>
      <c r="E58" s="21"/>
      <c r="F58" s="174"/>
      <c r="G58" s="174"/>
      <c r="H58" s="174"/>
      <c r="I58" s="174"/>
      <c r="J58" s="174"/>
      <c r="K58" s="21"/>
      <c r="L58" s="21"/>
      <c r="M58" s="21"/>
      <c r="N58" s="21"/>
      <c r="O58" s="21"/>
      <c r="P58" s="21"/>
    </row>
    <row r="59" spans="1:16" x14ac:dyDescent="0.25">
      <c r="A59" s="21"/>
      <c r="B59" s="21"/>
      <c r="C59" s="21"/>
      <c r="D59" s="21"/>
      <c r="E59" s="21"/>
      <c r="F59" s="174"/>
      <c r="G59" s="174"/>
      <c r="H59" s="174"/>
      <c r="I59" s="174"/>
      <c r="J59" s="174"/>
      <c r="K59" s="21"/>
      <c r="L59" s="21"/>
      <c r="M59" s="21"/>
      <c r="N59" s="21"/>
      <c r="O59" s="21"/>
      <c r="P59" s="21"/>
    </row>
    <row r="60" spans="1:16" x14ac:dyDescent="0.25">
      <c r="A60" s="21"/>
      <c r="B60" s="21"/>
      <c r="C60" s="21"/>
      <c r="D60" s="21"/>
      <c r="E60" s="21"/>
      <c r="F60" s="174"/>
      <c r="G60" s="174"/>
      <c r="H60" s="174"/>
      <c r="I60" s="174"/>
      <c r="J60" s="174"/>
      <c r="K60" s="21"/>
      <c r="L60" s="21"/>
      <c r="M60" s="21"/>
      <c r="N60" s="21"/>
      <c r="O60" s="21"/>
      <c r="P60" s="21"/>
    </row>
    <row r="61" spans="1:16" x14ac:dyDescent="0.25">
      <c r="A61" s="21"/>
      <c r="B61" s="21"/>
      <c r="C61" s="21"/>
      <c r="D61" s="21"/>
      <c r="E61" s="21"/>
      <c r="F61" s="174"/>
      <c r="G61" s="174"/>
      <c r="H61" s="174"/>
      <c r="I61" s="174"/>
      <c r="J61" s="174"/>
      <c r="K61" s="21"/>
      <c r="L61" s="21"/>
      <c r="M61" s="21"/>
      <c r="N61" s="21"/>
      <c r="O61" s="21"/>
      <c r="P61" s="21"/>
    </row>
    <row r="62" spans="1:16" x14ac:dyDescent="0.25">
      <c r="A62" s="21"/>
      <c r="B62" s="21"/>
      <c r="C62" s="21"/>
      <c r="D62" s="21"/>
      <c r="E62" s="21"/>
      <c r="F62" s="174"/>
      <c r="G62" s="174"/>
      <c r="H62" s="174"/>
      <c r="I62" s="174"/>
      <c r="J62" s="174"/>
      <c r="K62" s="21"/>
      <c r="L62" s="21"/>
      <c r="M62" s="21"/>
      <c r="N62" s="21"/>
      <c r="O62" s="21"/>
      <c r="P62" s="21"/>
    </row>
    <row r="63" spans="1:16" x14ac:dyDescent="0.25">
      <c r="A63" s="21"/>
      <c r="B63" s="21"/>
      <c r="C63" s="21"/>
      <c r="D63" s="21"/>
      <c r="E63" s="21"/>
      <c r="F63" s="174"/>
      <c r="G63" s="174"/>
      <c r="H63" s="174"/>
      <c r="I63" s="174"/>
      <c r="J63" s="174"/>
      <c r="K63" s="21"/>
      <c r="L63" s="21"/>
      <c r="M63" s="21"/>
      <c r="N63" s="21"/>
      <c r="O63" s="21"/>
      <c r="P63" s="21"/>
    </row>
    <row r="64" spans="1:16" x14ac:dyDescent="0.25">
      <c r="A64" s="21"/>
      <c r="B64" s="21"/>
      <c r="C64" s="21"/>
      <c r="D64" s="21"/>
      <c r="E64" s="21"/>
      <c r="F64" s="174"/>
      <c r="G64" s="174"/>
      <c r="H64" s="174"/>
      <c r="I64" s="174"/>
      <c r="J64" s="174"/>
      <c r="K64" s="21"/>
      <c r="L64" s="21"/>
      <c r="M64" s="21"/>
      <c r="N64" s="21"/>
      <c r="O64" s="21"/>
      <c r="P64" s="21"/>
    </row>
    <row r="65" spans="1:16" x14ac:dyDescent="0.25">
      <c r="A65" s="21"/>
      <c r="B65" s="21"/>
      <c r="C65" s="21"/>
      <c r="D65" s="21"/>
      <c r="E65" s="21"/>
      <c r="F65" s="174"/>
      <c r="G65" s="174"/>
      <c r="H65" s="174"/>
      <c r="I65" s="174"/>
      <c r="J65" s="174"/>
      <c r="K65" s="21"/>
      <c r="L65" s="21"/>
      <c r="M65" s="21"/>
      <c r="N65" s="21"/>
      <c r="O65" s="21"/>
      <c r="P65" s="21"/>
    </row>
    <row r="66" spans="1:16" x14ac:dyDescent="0.25">
      <c r="A66" s="21"/>
      <c r="B66" s="21"/>
      <c r="C66" s="21"/>
      <c r="D66" s="21"/>
      <c r="E66" s="21"/>
      <c r="F66" s="174"/>
      <c r="G66" s="174"/>
      <c r="H66" s="174"/>
      <c r="I66" s="174"/>
      <c r="J66" s="174"/>
      <c r="K66" s="21"/>
      <c r="L66" s="21"/>
      <c r="M66" s="21"/>
      <c r="N66" s="21"/>
      <c r="O66" s="21"/>
      <c r="P66" s="21"/>
    </row>
    <row r="67" spans="1:16" x14ac:dyDescent="0.25">
      <c r="A67" s="21"/>
      <c r="B67" s="21"/>
      <c r="C67" s="21"/>
      <c r="D67" s="21"/>
      <c r="E67" s="21"/>
      <c r="F67" s="174"/>
      <c r="G67" s="174"/>
      <c r="H67" s="174"/>
      <c r="I67" s="174"/>
      <c r="J67" s="174"/>
      <c r="K67" s="21"/>
      <c r="L67" s="21"/>
      <c r="M67" s="21"/>
      <c r="N67" s="21"/>
      <c r="O67" s="21"/>
      <c r="P67" s="21"/>
    </row>
    <row r="68" spans="1:16" x14ac:dyDescent="0.25">
      <c r="A68" s="21"/>
      <c r="B68" s="21"/>
      <c r="C68" s="21"/>
      <c r="D68" s="21"/>
      <c r="E68" s="21"/>
      <c r="F68" s="174"/>
      <c r="G68" s="174"/>
      <c r="H68" s="174"/>
      <c r="I68" s="174"/>
      <c r="J68" s="174"/>
      <c r="K68" s="21"/>
      <c r="L68" s="21"/>
      <c r="M68" s="21"/>
      <c r="N68" s="21"/>
      <c r="O68" s="21"/>
      <c r="P68" s="21"/>
    </row>
    <row r="69" spans="1:16" x14ac:dyDescent="0.25">
      <c r="A69" s="21"/>
      <c r="B69" s="21"/>
      <c r="C69" s="21"/>
      <c r="D69" s="21"/>
      <c r="E69" s="21"/>
      <c r="F69" s="174"/>
      <c r="G69" s="174"/>
      <c r="H69" s="174"/>
      <c r="I69" s="174"/>
      <c r="J69" s="174"/>
      <c r="K69" s="21"/>
      <c r="L69" s="21"/>
      <c r="M69" s="21"/>
      <c r="N69" s="21"/>
      <c r="O69" s="21"/>
      <c r="P69" s="21"/>
    </row>
    <row r="70" spans="1:16" x14ac:dyDescent="0.25">
      <c r="A70" s="21"/>
      <c r="B70" s="21"/>
      <c r="C70" s="21"/>
      <c r="D70" s="21"/>
      <c r="E70" s="21"/>
      <c r="F70" s="174"/>
      <c r="G70" s="174"/>
      <c r="H70" s="174"/>
      <c r="I70" s="174"/>
      <c r="J70" s="174"/>
      <c r="K70" s="21"/>
      <c r="L70" s="21"/>
      <c r="M70" s="21"/>
      <c r="N70" s="21"/>
      <c r="O70" s="21"/>
      <c r="P70" s="21"/>
    </row>
    <row r="71" spans="1:16" x14ac:dyDescent="0.25">
      <c r="A71" s="21"/>
      <c r="B71" s="21"/>
      <c r="C71" s="21"/>
      <c r="D71" s="21"/>
      <c r="E71" s="21"/>
      <c r="F71" s="174"/>
      <c r="G71" s="174"/>
      <c r="H71" s="174"/>
      <c r="I71" s="174"/>
      <c r="J71" s="174"/>
      <c r="K71" s="21"/>
      <c r="L71" s="21"/>
      <c r="M71" s="21"/>
      <c r="N71" s="21"/>
      <c r="O71" s="21"/>
      <c r="P71" s="21"/>
    </row>
    <row r="72" spans="1:16" x14ac:dyDescent="0.25">
      <c r="A72" s="21"/>
      <c r="B72" s="21"/>
      <c r="C72" s="21"/>
      <c r="D72" s="21"/>
      <c r="E72" s="21"/>
      <c r="F72" s="174"/>
      <c r="G72" s="174"/>
      <c r="H72" s="174"/>
      <c r="I72" s="174"/>
      <c r="J72" s="174"/>
      <c r="K72" s="21"/>
      <c r="L72" s="21"/>
      <c r="M72" s="21"/>
      <c r="N72" s="21"/>
      <c r="O72" s="21"/>
      <c r="P72" s="21"/>
    </row>
    <row r="73" spans="1:16" x14ac:dyDescent="0.25">
      <c r="A73" s="21"/>
      <c r="B73" s="21"/>
      <c r="C73" s="21"/>
      <c r="D73" s="21"/>
      <c r="E73" s="21"/>
      <c r="F73" s="174"/>
      <c r="G73" s="174"/>
      <c r="H73" s="174"/>
      <c r="I73" s="174"/>
      <c r="J73" s="174"/>
      <c r="K73" s="21"/>
      <c r="L73" s="21"/>
      <c r="M73" s="21"/>
      <c r="N73" s="21"/>
      <c r="O73" s="21"/>
      <c r="P73" s="21"/>
    </row>
    <row r="74" spans="1:16" x14ac:dyDescent="0.25">
      <c r="A74" s="21"/>
      <c r="B74" s="21"/>
      <c r="C74" s="21"/>
      <c r="D74" s="21"/>
      <c r="E74" s="21"/>
      <c r="F74" s="174"/>
      <c r="G74" s="174"/>
      <c r="H74" s="174"/>
      <c r="I74" s="174"/>
      <c r="J74" s="174"/>
      <c r="K74" s="21"/>
      <c r="L74" s="21"/>
      <c r="M74" s="21"/>
      <c r="N74" s="21"/>
      <c r="O74" s="21"/>
      <c r="P74" s="21"/>
    </row>
    <row r="75" spans="1:16" x14ac:dyDescent="0.25">
      <c r="A75" s="21"/>
      <c r="B75" s="21"/>
      <c r="C75" s="21"/>
      <c r="D75" s="21"/>
      <c r="E75" s="21"/>
      <c r="F75" s="174"/>
      <c r="G75" s="174"/>
      <c r="H75" s="174"/>
      <c r="I75" s="174"/>
      <c r="J75" s="174"/>
      <c r="K75" s="21"/>
      <c r="L75" s="21"/>
      <c r="M75" s="21"/>
      <c r="N75" s="21"/>
      <c r="O75" s="21"/>
      <c r="P75" s="21"/>
    </row>
    <row r="76" spans="1:16" x14ac:dyDescent="0.25">
      <c r="A76" s="21"/>
      <c r="B76" s="21"/>
      <c r="C76" s="21"/>
      <c r="D76" s="21"/>
      <c r="E76" s="21"/>
      <c r="F76" s="174"/>
      <c r="G76" s="174"/>
      <c r="H76" s="174"/>
      <c r="I76" s="174"/>
      <c r="J76" s="174"/>
      <c r="K76" s="21"/>
      <c r="L76" s="21"/>
      <c r="M76" s="21"/>
      <c r="N76" s="21"/>
      <c r="O76" s="21"/>
      <c r="P76" s="21"/>
    </row>
    <row r="77" spans="1:16" x14ac:dyDescent="0.25">
      <c r="A77" s="21"/>
      <c r="B77" s="21"/>
      <c r="C77" s="21"/>
      <c r="D77" s="21"/>
      <c r="E77" s="21"/>
      <c r="F77" s="174"/>
      <c r="G77" s="174"/>
      <c r="H77" s="174"/>
      <c r="I77" s="174"/>
      <c r="J77" s="174"/>
      <c r="K77" s="21"/>
      <c r="L77" s="21"/>
      <c r="M77" s="21"/>
      <c r="N77" s="21"/>
      <c r="O77" s="21"/>
      <c r="P77" s="21"/>
    </row>
    <row r="78" spans="1:16" x14ac:dyDescent="0.25">
      <c r="A78" s="21"/>
      <c r="B78" s="21"/>
      <c r="C78" s="21"/>
      <c r="D78" s="21"/>
      <c r="E78" s="21"/>
      <c r="F78" s="174"/>
      <c r="G78" s="174"/>
      <c r="H78" s="174"/>
      <c r="I78" s="174"/>
      <c r="J78" s="174"/>
      <c r="K78" s="21"/>
      <c r="L78" s="21"/>
      <c r="M78" s="21"/>
      <c r="N78" s="21"/>
      <c r="O78" s="21"/>
      <c r="P78" s="21"/>
    </row>
    <row r="79" spans="1:16" x14ac:dyDescent="0.25">
      <c r="A79" s="21"/>
      <c r="B79" s="21"/>
      <c r="C79" s="21"/>
      <c r="D79" s="21"/>
      <c r="E79" s="21"/>
      <c r="F79" s="174"/>
      <c r="G79" s="174"/>
      <c r="H79" s="174"/>
      <c r="I79" s="174"/>
      <c r="J79" s="174"/>
      <c r="K79" s="21"/>
      <c r="L79" s="21"/>
      <c r="M79" s="21"/>
      <c r="N79" s="21"/>
      <c r="O79" s="21"/>
      <c r="P79" s="21"/>
    </row>
    <row r="80" spans="1:16" x14ac:dyDescent="0.25">
      <c r="A80" s="21"/>
      <c r="B80" s="21"/>
      <c r="C80" s="21"/>
      <c r="D80" s="21"/>
      <c r="E80" s="21"/>
      <c r="F80" s="174"/>
      <c r="G80" s="174"/>
      <c r="H80" s="174"/>
      <c r="I80" s="174"/>
      <c r="J80" s="174"/>
      <c r="K80" s="21"/>
      <c r="L80" s="21"/>
      <c r="M80" s="21"/>
      <c r="N80" s="21"/>
      <c r="O80" s="21"/>
      <c r="P80" s="21"/>
    </row>
    <row r="81" spans="1:16" x14ac:dyDescent="0.25">
      <c r="A81" s="21"/>
      <c r="B81" s="21"/>
      <c r="C81" s="21"/>
      <c r="D81" s="21"/>
      <c r="E81" s="21"/>
      <c r="F81" s="174"/>
      <c r="G81" s="174"/>
      <c r="H81" s="174"/>
      <c r="I81" s="174"/>
      <c r="J81" s="174"/>
      <c r="K81" s="21"/>
      <c r="L81" s="21"/>
      <c r="M81" s="21"/>
      <c r="N81" s="21"/>
      <c r="O81" s="21"/>
      <c r="P81" s="21"/>
    </row>
    <row r="82" spans="1:16" x14ac:dyDescent="0.25">
      <c r="A82" s="21"/>
      <c r="B82" s="21"/>
      <c r="C82" s="21"/>
      <c r="D82" s="21"/>
      <c r="E82" s="21"/>
      <c r="F82" s="174"/>
      <c r="G82" s="174"/>
      <c r="H82" s="174"/>
      <c r="I82" s="174"/>
      <c r="J82" s="174"/>
      <c r="K82" s="21"/>
      <c r="L82" s="21"/>
      <c r="M82" s="21"/>
      <c r="N82" s="21"/>
      <c r="O82" s="21"/>
      <c r="P82" s="21"/>
    </row>
    <row r="83" spans="1:16" x14ac:dyDescent="0.25">
      <c r="A83" s="21"/>
      <c r="B83" s="21"/>
      <c r="C83" s="21"/>
      <c r="D83" s="21"/>
      <c r="E83" s="21"/>
      <c r="F83" s="174"/>
      <c r="G83" s="174"/>
      <c r="H83" s="174"/>
      <c r="I83" s="174"/>
      <c r="J83" s="174"/>
      <c r="K83" s="21"/>
      <c r="L83" s="21"/>
      <c r="M83" s="21"/>
      <c r="N83" s="21"/>
      <c r="O83" s="21"/>
      <c r="P83" s="21"/>
    </row>
    <row r="84" spans="1:16" x14ac:dyDescent="0.25">
      <c r="A84" s="21"/>
      <c r="B84" s="21"/>
      <c r="C84" s="21"/>
      <c r="D84" s="21"/>
      <c r="E84" s="21"/>
      <c r="F84" s="174"/>
      <c r="G84" s="174"/>
      <c r="H84" s="174"/>
      <c r="I84" s="174"/>
      <c r="J84" s="174"/>
      <c r="K84" s="21"/>
      <c r="L84" s="21"/>
      <c r="M84" s="21"/>
      <c r="N84" s="21"/>
      <c r="O84" s="21"/>
      <c r="P84" s="21"/>
    </row>
    <row r="85" spans="1:16" x14ac:dyDescent="0.25">
      <c r="A85" s="21"/>
      <c r="B85" s="21"/>
      <c r="C85" s="21"/>
      <c r="D85" s="21"/>
      <c r="E85" s="21"/>
      <c r="F85" s="174"/>
      <c r="G85" s="174"/>
      <c r="H85" s="174"/>
      <c r="I85" s="174"/>
      <c r="J85" s="174"/>
      <c r="K85" s="21"/>
      <c r="L85" s="21"/>
      <c r="M85" s="21"/>
      <c r="N85" s="21"/>
      <c r="O85" s="21"/>
      <c r="P85" s="21"/>
    </row>
    <row r="86" spans="1:16" x14ac:dyDescent="0.25">
      <c r="A86" s="21"/>
      <c r="B86" s="21"/>
      <c r="C86" s="21"/>
      <c r="D86" s="21"/>
      <c r="E86" s="21"/>
      <c r="F86" s="174"/>
      <c r="G86" s="174"/>
      <c r="H86" s="174"/>
      <c r="I86" s="174"/>
      <c r="J86" s="174"/>
      <c r="K86" s="21"/>
      <c r="L86" s="21"/>
      <c r="M86" s="21"/>
      <c r="N86" s="21"/>
      <c r="O86" s="21"/>
      <c r="P86" s="21"/>
    </row>
    <row r="87" spans="1:16" x14ac:dyDescent="0.25">
      <c r="A87" s="21"/>
      <c r="B87" s="21"/>
      <c r="C87" s="21"/>
      <c r="D87" s="21"/>
      <c r="E87" s="21"/>
      <c r="F87" s="174"/>
      <c r="G87" s="174"/>
      <c r="H87" s="174"/>
      <c r="I87" s="174"/>
      <c r="J87" s="174"/>
      <c r="K87" s="21"/>
      <c r="L87" s="21"/>
      <c r="M87" s="21"/>
      <c r="N87" s="21"/>
      <c r="O87" s="21"/>
      <c r="P87" s="21"/>
    </row>
    <row r="88" spans="1:16" x14ac:dyDescent="0.25">
      <c r="A88" s="21"/>
      <c r="B88" s="21"/>
      <c r="C88" s="21"/>
      <c r="D88" s="21"/>
      <c r="E88" s="21"/>
      <c r="F88" s="174"/>
      <c r="G88" s="174"/>
      <c r="H88" s="174"/>
      <c r="I88" s="174"/>
      <c r="J88" s="174"/>
      <c r="K88" s="21"/>
      <c r="L88" s="21"/>
      <c r="M88" s="21"/>
      <c r="N88" s="21"/>
      <c r="O88" s="21"/>
      <c r="P88" s="21"/>
    </row>
    <row r="89" spans="1:16" x14ac:dyDescent="0.25">
      <c r="A89" s="21"/>
      <c r="B89" s="21"/>
      <c r="C89" s="21"/>
      <c r="D89" s="21"/>
      <c r="E89" s="21"/>
      <c r="F89" s="174"/>
      <c r="G89" s="174"/>
      <c r="H89" s="174"/>
      <c r="I89" s="174"/>
      <c r="J89" s="174"/>
      <c r="K89" s="21"/>
      <c r="L89" s="21"/>
      <c r="M89" s="21"/>
      <c r="N89" s="21"/>
      <c r="O89" s="21"/>
      <c r="P89" s="21"/>
    </row>
    <row r="90" spans="1:16" x14ac:dyDescent="0.25">
      <c r="A90" s="21"/>
      <c r="B90" s="21"/>
      <c r="C90" s="21"/>
      <c r="D90" s="21"/>
      <c r="E90" s="21"/>
      <c r="F90" s="174"/>
      <c r="G90" s="174"/>
      <c r="H90" s="174"/>
      <c r="I90" s="174"/>
      <c r="J90" s="174"/>
      <c r="K90" s="21"/>
      <c r="L90" s="21"/>
      <c r="M90" s="21"/>
      <c r="N90" s="21"/>
      <c r="O90" s="21"/>
      <c r="P90" s="21"/>
    </row>
    <row r="91" spans="1:16" x14ac:dyDescent="0.25">
      <c r="A91" s="21"/>
      <c r="B91" s="21"/>
      <c r="C91" s="21"/>
      <c r="D91" s="21"/>
      <c r="E91" s="21"/>
      <c r="F91" s="174"/>
      <c r="G91" s="174"/>
      <c r="H91" s="174"/>
      <c r="I91" s="174"/>
      <c r="J91" s="174"/>
      <c r="K91" s="21"/>
      <c r="L91" s="21"/>
      <c r="M91" s="21"/>
      <c r="N91" s="21"/>
      <c r="O91" s="21"/>
      <c r="P91" s="21"/>
    </row>
    <row r="92" spans="1:16" x14ac:dyDescent="0.25">
      <c r="A92" s="21"/>
      <c r="B92" s="21"/>
      <c r="C92" s="21"/>
      <c r="D92" s="21"/>
      <c r="E92" s="21"/>
      <c r="F92" s="174"/>
      <c r="G92" s="174"/>
      <c r="H92" s="174"/>
      <c r="I92" s="174"/>
      <c r="J92" s="174"/>
      <c r="K92" s="21"/>
      <c r="L92" s="21"/>
      <c r="M92" s="21"/>
      <c r="N92" s="21"/>
      <c r="O92" s="21"/>
      <c r="P92" s="21"/>
    </row>
    <row r="93" spans="1:16" x14ac:dyDescent="0.25">
      <c r="A93" s="21"/>
      <c r="B93" s="21"/>
      <c r="C93" s="21"/>
      <c r="D93" s="21"/>
      <c r="E93" s="21"/>
      <c r="F93" s="174"/>
      <c r="G93" s="174"/>
      <c r="H93" s="174"/>
      <c r="I93" s="174"/>
      <c r="J93" s="174"/>
      <c r="K93" s="21"/>
      <c r="L93" s="21"/>
      <c r="M93" s="21"/>
      <c r="N93" s="21"/>
      <c r="O93" s="21"/>
      <c r="P93" s="21"/>
    </row>
    <row r="94" spans="1:16" x14ac:dyDescent="0.25">
      <c r="A94" s="21"/>
      <c r="B94" s="21"/>
      <c r="C94" s="21"/>
      <c r="D94" s="21"/>
      <c r="E94" s="21"/>
      <c r="F94" s="174"/>
      <c r="G94" s="174"/>
      <c r="H94" s="174"/>
      <c r="I94" s="174"/>
      <c r="J94" s="174"/>
      <c r="K94" s="21"/>
      <c r="L94" s="21"/>
      <c r="M94" s="21"/>
      <c r="N94" s="21"/>
      <c r="O94" s="21"/>
      <c r="P94" s="21"/>
    </row>
    <row r="95" spans="1:16" x14ac:dyDescent="0.25">
      <c r="A95" s="21"/>
      <c r="B95" s="21"/>
      <c r="C95" s="21"/>
      <c r="D95" s="21"/>
      <c r="E95" s="21"/>
      <c r="F95" s="174"/>
      <c r="G95" s="174"/>
      <c r="H95" s="174"/>
      <c r="I95" s="174"/>
      <c r="J95" s="174"/>
      <c r="K95" s="21"/>
      <c r="L95" s="21"/>
      <c r="M95" s="21"/>
      <c r="N95" s="21"/>
      <c r="O95" s="21"/>
      <c r="P95" s="21"/>
    </row>
    <row r="96" spans="1:16" x14ac:dyDescent="0.25">
      <c r="A96" s="21"/>
      <c r="B96" s="21"/>
      <c r="C96" s="21"/>
      <c r="D96" s="21"/>
      <c r="E96" s="21"/>
      <c r="F96" s="174"/>
      <c r="G96" s="174"/>
      <c r="H96" s="174"/>
      <c r="I96" s="174"/>
      <c r="J96" s="174"/>
      <c r="K96" s="21"/>
      <c r="L96" s="21"/>
      <c r="M96" s="21"/>
      <c r="N96" s="21"/>
      <c r="O96" s="21"/>
      <c r="P96" s="21"/>
    </row>
    <row r="97" spans="1:16" x14ac:dyDescent="0.25">
      <c r="A97" s="21"/>
      <c r="B97" s="21"/>
      <c r="C97" s="21"/>
      <c r="D97" s="21"/>
      <c r="E97" s="21"/>
      <c r="F97" s="174"/>
      <c r="G97" s="174"/>
      <c r="H97" s="174"/>
      <c r="I97" s="174"/>
      <c r="J97" s="174"/>
      <c r="K97" s="21"/>
      <c r="L97" s="21"/>
      <c r="M97" s="21"/>
      <c r="N97" s="21"/>
      <c r="O97" s="21"/>
      <c r="P97" s="21"/>
    </row>
    <row r="98" spans="1:16" x14ac:dyDescent="0.25">
      <c r="A98" s="21"/>
      <c r="B98" s="21"/>
      <c r="C98" s="21"/>
      <c r="D98" s="21"/>
      <c r="E98" s="21"/>
      <c r="F98" s="174"/>
      <c r="G98" s="174"/>
      <c r="H98" s="174"/>
      <c r="I98" s="174"/>
      <c r="J98" s="174"/>
      <c r="K98" s="21"/>
      <c r="L98" s="21"/>
      <c r="M98" s="21"/>
      <c r="N98" s="21"/>
      <c r="O98" s="21"/>
      <c r="P98" s="21"/>
    </row>
    <row r="99" spans="1:16" x14ac:dyDescent="0.25">
      <c r="A99" s="21"/>
      <c r="B99" s="21"/>
      <c r="C99" s="21"/>
      <c r="D99" s="21"/>
      <c r="E99" s="21"/>
      <c r="F99" s="174"/>
      <c r="G99" s="174"/>
      <c r="H99" s="174"/>
      <c r="I99" s="174"/>
      <c r="J99" s="174"/>
      <c r="K99" s="21"/>
      <c r="L99" s="21"/>
      <c r="M99" s="21"/>
      <c r="N99" s="21"/>
      <c r="O99" s="21"/>
      <c r="P99" s="21"/>
    </row>
    <row r="100" spans="1:16" x14ac:dyDescent="0.25">
      <c r="A100" s="21"/>
      <c r="B100" s="21"/>
      <c r="C100" s="21"/>
      <c r="D100" s="21"/>
      <c r="E100" s="21"/>
      <c r="F100" s="174"/>
      <c r="G100" s="174"/>
      <c r="H100" s="174"/>
      <c r="I100" s="174"/>
      <c r="J100" s="174"/>
      <c r="K100" s="21"/>
      <c r="L100" s="21"/>
      <c r="M100" s="21"/>
      <c r="N100" s="21"/>
      <c r="O100" s="21"/>
      <c r="P100" s="21"/>
    </row>
    <row r="101" spans="1:16" x14ac:dyDescent="0.25">
      <c r="A101" s="21"/>
      <c r="B101" s="21"/>
      <c r="C101" s="21"/>
      <c r="D101" s="21"/>
      <c r="E101" s="21"/>
      <c r="F101" s="174"/>
      <c r="G101" s="174"/>
      <c r="H101" s="174"/>
      <c r="I101" s="174"/>
      <c r="J101" s="174"/>
      <c r="K101" s="21"/>
      <c r="L101" s="21"/>
      <c r="M101" s="21"/>
      <c r="N101" s="21"/>
      <c r="O101" s="21"/>
      <c r="P101" s="21"/>
    </row>
    <row r="102" spans="1:16" x14ac:dyDescent="0.25">
      <c r="A102" s="21"/>
      <c r="B102" s="21"/>
      <c r="C102" s="21"/>
      <c r="D102" s="21"/>
      <c r="E102" s="21"/>
      <c r="F102" s="174"/>
      <c r="G102" s="174"/>
      <c r="H102" s="174"/>
      <c r="I102" s="174"/>
      <c r="J102" s="174"/>
      <c r="K102" s="21"/>
      <c r="L102" s="21"/>
      <c r="M102" s="21"/>
      <c r="N102" s="21"/>
      <c r="O102" s="21"/>
      <c r="P102" s="21"/>
    </row>
    <row r="103" spans="1:16" x14ac:dyDescent="0.25">
      <c r="A103" s="21"/>
      <c r="B103" s="21"/>
      <c r="C103" s="21"/>
      <c r="D103" s="21"/>
      <c r="E103" s="21"/>
      <c r="F103" s="174"/>
      <c r="G103" s="174"/>
      <c r="H103" s="174"/>
      <c r="I103" s="174"/>
      <c r="J103" s="174"/>
      <c r="K103" s="21"/>
      <c r="L103" s="21"/>
      <c r="M103" s="21"/>
      <c r="N103" s="21"/>
      <c r="O103" s="21"/>
      <c r="P103" s="21"/>
    </row>
    <row r="104" spans="1:16" x14ac:dyDescent="0.25">
      <c r="A104" s="21"/>
      <c r="B104" s="21"/>
      <c r="C104" s="21"/>
      <c r="D104" s="21"/>
      <c r="E104" s="21"/>
      <c r="F104" s="174"/>
      <c r="G104" s="174"/>
      <c r="H104" s="174"/>
      <c r="I104" s="174"/>
      <c r="J104" s="174"/>
      <c r="K104" s="21"/>
      <c r="L104" s="21"/>
      <c r="M104" s="21"/>
      <c r="N104" s="21"/>
      <c r="O104" s="21"/>
      <c r="P104" s="21"/>
    </row>
    <row r="105" spans="1:16" x14ac:dyDescent="0.25">
      <c r="A105" s="21"/>
      <c r="B105" s="21"/>
      <c r="C105" s="21"/>
      <c r="D105" s="21"/>
      <c r="E105" s="21"/>
      <c r="F105" s="174"/>
      <c r="G105" s="174"/>
      <c r="H105" s="174"/>
      <c r="I105" s="174"/>
      <c r="J105" s="174"/>
      <c r="K105" s="21"/>
      <c r="L105" s="21"/>
      <c r="M105" s="21"/>
      <c r="N105" s="21"/>
      <c r="O105" s="21"/>
      <c r="P105" s="21"/>
    </row>
    <row r="106" spans="1:16" x14ac:dyDescent="0.25">
      <c r="A106" s="21"/>
      <c r="B106" s="21"/>
      <c r="C106" s="21"/>
      <c r="D106" s="21"/>
      <c r="E106" s="21"/>
      <c r="F106" s="174"/>
      <c r="G106" s="174"/>
      <c r="H106" s="174"/>
      <c r="I106" s="174"/>
      <c r="J106" s="174"/>
      <c r="K106" s="21"/>
      <c r="L106" s="21"/>
      <c r="M106" s="21"/>
      <c r="N106" s="21"/>
      <c r="O106" s="21"/>
      <c r="P106" s="21"/>
    </row>
    <row r="107" spans="1:16" x14ac:dyDescent="0.25">
      <c r="A107" s="21"/>
      <c r="B107" s="21"/>
      <c r="C107" s="21"/>
      <c r="D107" s="21"/>
      <c r="E107" s="21"/>
      <c r="F107" s="174"/>
      <c r="G107" s="174"/>
      <c r="H107" s="174"/>
      <c r="I107" s="174"/>
      <c r="J107" s="174"/>
      <c r="K107" s="21"/>
      <c r="L107" s="21"/>
      <c r="M107" s="21"/>
      <c r="N107" s="21"/>
      <c r="O107" s="21"/>
      <c r="P107" s="21"/>
    </row>
    <row r="108" spans="1:16" x14ac:dyDescent="0.25">
      <c r="A108" s="21"/>
      <c r="B108" s="21"/>
      <c r="C108" s="21"/>
      <c r="D108" s="21"/>
      <c r="E108" s="21"/>
      <c r="F108" s="174"/>
      <c r="G108" s="174"/>
      <c r="H108" s="174"/>
      <c r="I108" s="174"/>
      <c r="J108" s="174"/>
      <c r="K108" s="21"/>
      <c r="L108" s="21"/>
      <c r="M108" s="21"/>
      <c r="N108" s="21"/>
      <c r="O108" s="21"/>
      <c r="P108" s="21"/>
    </row>
    <row r="109" spans="1:16" x14ac:dyDescent="0.25">
      <c r="A109" s="21"/>
      <c r="B109" s="21"/>
      <c r="C109" s="21"/>
      <c r="D109" s="21"/>
      <c r="E109" s="21"/>
      <c r="F109" s="174"/>
      <c r="G109" s="174"/>
      <c r="H109" s="174"/>
      <c r="I109" s="174"/>
      <c r="J109" s="174"/>
      <c r="K109" s="21"/>
      <c r="L109" s="21"/>
      <c r="M109" s="21"/>
      <c r="N109" s="21"/>
      <c r="O109" s="21"/>
      <c r="P109" s="21"/>
    </row>
    <row r="110" spans="1:16" x14ac:dyDescent="0.25">
      <c r="A110" s="21"/>
      <c r="B110" s="21"/>
      <c r="C110" s="21"/>
      <c r="D110" s="21"/>
      <c r="E110" s="21"/>
      <c r="F110" s="174"/>
      <c r="G110" s="174"/>
      <c r="H110" s="174"/>
      <c r="I110" s="174"/>
      <c r="J110" s="174"/>
      <c r="K110" s="21"/>
      <c r="L110" s="21"/>
      <c r="M110" s="21"/>
      <c r="N110" s="21"/>
      <c r="O110" s="21"/>
      <c r="P110" s="21"/>
    </row>
    <row r="111" spans="1:16" x14ac:dyDescent="0.25">
      <c r="A111" s="21"/>
      <c r="B111" s="21"/>
      <c r="C111" s="21"/>
      <c r="D111" s="21"/>
      <c r="E111" s="21"/>
      <c r="F111" s="174"/>
      <c r="G111" s="174"/>
      <c r="H111" s="174"/>
      <c r="I111" s="174"/>
      <c r="J111" s="174"/>
      <c r="K111" s="21"/>
      <c r="L111" s="21"/>
      <c r="M111" s="21"/>
      <c r="N111" s="21"/>
      <c r="O111" s="21"/>
      <c r="P111" s="21"/>
    </row>
    <row r="112" spans="1:16" x14ac:dyDescent="0.25">
      <c r="A112" s="21"/>
      <c r="B112" s="21"/>
      <c r="C112" s="21"/>
      <c r="D112" s="21"/>
      <c r="E112" s="21"/>
      <c r="F112" s="174"/>
      <c r="G112" s="174"/>
      <c r="H112" s="174"/>
      <c r="I112" s="174"/>
      <c r="J112" s="174"/>
      <c r="K112" s="21"/>
      <c r="L112" s="21"/>
      <c r="M112" s="21"/>
      <c r="N112" s="21"/>
      <c r="O112" s="21"/>
      <c r="P112" s="21"/>
    </row>
    <row r="113" spans="1:16" x14ac:dyDescent="0.25">
      <c r="A113" s="21"/>
      <c r="B113" s="21"/>
      <c r="C113" s="21"/>
      <c r="D113" s="21"/>
      <c r="E113" s="21"/>
      <c r="F113" s="174"/>
      <c r="G113" s="174"/>
      <c r="H113" s="174"/>
      <c r="I113" s="174"/>
      <c r="J113" s="174"/>
      <c r="K113" s="21"/>
      <c r="L113" s="21"/>
      <c r="M113" s="21"/>
      <c r="N113" s="21"/>
      <c r="O113" s="21"/>
      <c r="P113" s="21"/>
    </row>
    <row r="114" spans="1:16" x14ac:dyDescent="0.25">
      <c r="A114" s="21"/>
      <c r="B114" s="21"/>
      <c r="C114" s="21"/>
      <c r="D114" s="21"/>
      <c r="E114" s="21"/>
      <c r="F114" s="174"/>
      <c r="G114" s="174"/>
      <c r="H114" s="174"/>
      <c r="I114" s="174"/>
      <c r="J114" s="174"/>
      <c r="K114" s="21"/>
      <c r="L114" s="21"/>
      <c r="M114" s="21"/>
      <c r="N114" s="21"/>
      <c r="O114" s="21"/>
      <c r="P114" s="21"/>
    </row>
    <row r="115" spans="1:16" x14ac:dyDescent="0.25">
      <c r="A115" s="21"/>
      <c r="B115" s="21"/>
      <c r="C115" s="21"/>
      <c r="D115" s="21"/>
      <c r="E115" s="21"/>
      <c r="F115" s="174"/>
      <c r="G115" s="174"/>
      <c r="H115" s="174"/>
      <c r="I115" s="174"/>
      <c r="J115" s="174"/>
      <c r="K115" s="21"/>
      <c r="L115" s="21"/>
      <c r="M115" s="21"/>
      <c r="N115" s="21"/>
      <c r="O115" s="21"/>
      <c r="P115" s="21"/>
    </row>
    <row r="116" spans="1:16" x14ac:dyDescent="0.25">
      <c r="A116" s="21"/>
      <c r="B116" s="21"/>
      <c r="C116" s="21"/>
      <c r="D116" s="21"/>
      <c r="E116" s="21"/>
      <c r="F116" s="174"/>
      <c r="G116" s="174"/>
      <c r="H116" s="174"/>
      <c r="I116" s="174"/>
      <c r="J116" s="174"/>
      <c r="K116" s="21"/>
      <c r="L116" s="21"/>
      <c r="M116" s="21"/>
      <c r="N116" s="21"/>
      <c r="O116" s="21"/>
      <c r="P116" s="21"/>
    </row>
    <row r="117" spans="1:16" x14ac:dyDescent="0.25">
      <c r="A117" s="21"/>
      <c r="B117" s="21"/>
      <c r="C117" s="21"/>
      <c r="D117" s="21"/>
      <c r="E117" s="21"/>
      <c r="F117" s="174"/>
      <c r="G117" s="174"/>
      <c r="H117" s="174"/>
      <c r="I117" s="174"/>
      <c r="J117" s="174"/>
      <c r="K117" s="21"/>
      <c r="L117" s="21"/>
      <c r="M117" s="21"/>
      <c r="N117" s="21"/>
      <c r="O117" s="21"/>
      <c r="P117" s="21"/>
    </row>
    <row r="118" spans="1:16" x14ac:dyDescent="0.25">
      <c r="A118" s="21"/>
      <c r="B118" s="21"/>
      <c r="C118" s="21"/>
      <c r="D118" s="21"/>
      <c r="E118" s="21"/>
      <c r="F118" s="174"/>
      <c r="G118" s="174"/>
      <c r="H118" s="174"/>
      <c r="I118" s="174"/>
      <c r="J118" s="174"/>
      <c r="K118" s="21"/>
      <c r="L118" s="21"/>
      <c r="M118" s="21"/>
      <c r="N118" s="21"/>
      <c r="O118" s="21"/>
      <c r="P118" s="21"/>
    </row>
    <row r="119" spans="1:16" x14ac:dyDescent="0.25">
      <c r="A119" s="21"/>
      <c r="B119" s="21"/>
      <c r="C119" s="21"/>
      <c r="D119" s="21"/>
      <c r="E119" s="21"/>
      <c r="F119" s="174"/>
      <c r="G119" s="174"/>
      <c r="H119" s="174"/>
      <c r="I119" s="174"/>
      <c r="J119" s="174"/>
      <c r="K119" s="21"/>
      <c r="L119" s="21"/>
      <c r="M119" s="21"/>
      <c r="N119" s="21"/>
      <c r="O119" s="21"/>
      <c r="P119" s="21"/>
    </row>
    <row r="120" spans="1:16" x14ac:dyDescent="0.25">
      <c r="A120" s="21"/>
      <c r="B120" s="21"/>
      <c r="C120" s="21"/>
      <c r="D120" s="21"/>
      <c r="E120" s="21"/>
      <c r="F120" s="174"/>
      <c r="G120" s="174"/>
      <c r="H120" s="174"/>
      <c r="I120" s="174"/>
      <c r="J120" s="174"/>
      <c r="K120" s="21"/>
      <c r="L120" s="21"/>
      <c r="M120" s="21"/>
      <c r="N120" s="21"/>
      <c r="O120" s="21"/>
      <c r="P120" s="21"/>
    </row>
    <row r="121" spans="1:16" x14ac:dyDescent="0.25">
      <c r="A121" s="21"/>
      <c r="B121" s="21"/>
      <c r="C121" s="21"/>
      <c r="D121" s="21"/>
      <c r="E121" s="21"/>
      <c r="F121" s="174"/>
      <c r="G121" s="174"/>
      <c r="H121" s="174"/>
      <c r="I121" s="174"/>
      <c r="J121" s="174"/>
      <c r="K121" s="21"/>
      <c r="L121" s="21"/>
      <c r="M121" s="21"/>
      <c r="N121" s="21"/>
      <c r="O121" s="21"/>
      <c r="P121" s="21"/>
    </row>
    <row r="122" spans="1:16" x14ac:dyDescent="0.25">
      <c r="A122" s="21"/>
      <c r="B122" s="21"/>
      <c r="C122" s="21"/>
      <c r="D122" s="21"/>
      <c r="E122" s="21"/>
      <c r="F122" s="174"/>
      <c r="G122" s="174"/>
      <c r="H122" s="174"/>
      <c r="I122" s="174"/>
      <c r="J122" s="174"/>
      <c r="K122" s="21"/>
      <c r="L122" s="21"/>
      <c r="M122" s="21"/>
      <c r="N122" s="21"/>
      <c r="O122" s="21"/>
      <c r="P122" s="21"/>
    </row>
    <row r="123" spans="1:16" x14ac:dyDescent="0.25">
      <c r="A123" s="21"/>
      <c r="B123" s="21"/>
      <c r="C123" s="21"/>
      <c r="D123" s="21"/>
      <c r="E123" s="21"/>
      <c r="F123" s="174"/>
      <c r="G123" s="174"/>
      <c r="H123" s="174"/>
      <c r="I123" s="174"/>
      <c r="J123" s="174"/>
      <c r="K123" s="21"/>
      <c r="L123" s="21"/>
      <c r="M123" s="21"/>
      <c r="N123" s="21"/>
      <c r="O123" s="21"/>
      <c r="P123" s="21"/>
    </row>
    <row r="124" spans="1:16" x14ac:dyDescent="0.25">
      <c r="A124" s="21"/>
      <c r="B124" s="21"/>
      <c r="C124" s="21"/>
      <c r="D124" s="21"/>
      <c r="E124" s="21"/>
      <c r="F124" s="174"/>
      <c r="G124" s="174"/>
      <c r="H124" s="174"/>
      <c r="I124" s="174"/>
      <c r="J124" s="174"/>
      <c r="K124" s="21"/>
      <c r="L124" s="21"/>
      <c r="M124" s="21"/>
      <c r="N124" s="21"/>
      <c r="O124" s="21"/>
      <c r="P124" s="21"/>
    </row>
    <row r="125" spans="1:16" x14ac:dyDescent="0.25">
      <c r="A125" s="21"/>
      <c r="B125" s="21"/>
      <c r="C125" s="21"/>
      <c r="D125" s="21"/>
      <c r="E125" s="21"/>
      <c r="F125" s="174"/>
      <c r="G125" s="174"/>
      <c r="H125" s="174"/>
      <c r="I125" s="174"/>
      <c r="J125" s="174"/>
      <c r="K125" s="21"/>
      <c r="L125" s="21"/>
      <c r="M125" s="21"/>
      <c r="N125" s="21"/>
      <c r="O125" s="21"/>
      <c r="P125" s="21"/>
    </row>
    <row r="126" spans="1:16" x14ac:dyDescent="0.25">
      <c r="A126" s="21"/>
      <c r="B126" s="21"/>
      <c r="C126" s="21"/>
      <c r="D126" s="21"/>
      <c r="E126" s="21"/>
      <c r="F126" s="174"/>
      <c r="G126" s="174"/>
      <c r="H126" s="174"/>
      <c r="I126" s="174"/>
      <c r="J126" s="174"/>
      <c r="K126" s="21"/>
      <c r="L126" s="21"/>
      <c r="M126" s="21"/>
      <c r="N126" s="21"/>
      <c r="O126" s="21"/>
      <c r="P126" s="21"/>
    </row>
    <row r="127" spans="1:16" x14ac:dyDescent="0.25">
      <c r="A127" s="21"/>
      <c r="B127" s="21"/>
      <c r="C127" s="21"/>
      <c r="D127" s="21"/>
      <c r="E127" s="21"/>
      <c r="F127" s="174"/>
      <c r="G127" s="174"/>
      <c r="H127" s="174"/>
      <c r="I127" s="174"/>
      <c r="J127" s="174"/>
      <c r="K127" s="21"/>
      <c r="L127" s="21"/>
      <c r="M127" s="21"/>
      <c r="N127" s="21"/>
      <c r="O127" s="21"/>
      <c r="P127" s="21"/>
    </row>
    <row r="128" spans="1:16" x14ac:dyDescent="0.25">
      <c r="A128" s="21"/>
      <c r="B128" s="21"/>
      <c r="C128" s="21"/>
      <c r="D128" s="21"/>
      <c r="E128" s="21"/>
      <c r="F128" s="174"/>
      <c r="G128" s="174"/>
      <c r="H128" s="174"/>
      <c r="I128" s="174"/>
      <c r="J128" s="174"/>
      <c r="K128" s="21"/>
      <c r="L128" s="21"/>
      <c r="M128" s="21"/>
      <c r="N128" s="21"/>
      <c r="O128" s="21"/>
      <c r="P128" s="21"/>
    </row>
    <row r="129" spans="1:16" x14ac:dyDescent="0.25">
      <c r="A129" s="21"/>
      <c r="B129" s="21"/>
      <c r="C129" s="21"/>
      <c r="D129" s="21"/>
      <c r="E129" s="21"/>
      <c r="F129" s="174"/>
      <c r="G129" s="174"/>
      <c r="H129" s="174"/>
      <c r="I129" s="174"/>
      <c r="J129" s="174"/>
      <c r="K129" s="21"/>
      <c r="L129" s="21"/>
      <c r="M129" s="21"/>
      <c r="N129" s="21"/>
      <c r="O129" s="21"/>
      <c r="P129" s="21"/>
    </row>
    <row r="130" spans="1:16" x14ac:dyDescent="0.25">
      <c r="A130" s="21"/>
      <c r="B130" s="21"/>
      <c r="C130" s="21"/>
      <c r="D130" s="21"/>
      <c r="E130" s="21"/>
      <c r="F130" s="174"/>
      <c r="G130" s="174"/>
      <c r="H130" s="174"/>
      <c r="I130" s="174"/>
      <c r="J130" s="174"/>
      <c r="K130" s="21"/>
      <c r="L130" s="21"/>
      <c r="M130" s="21"/>
      <c r="N130" s="21"/>
      <c r="O130" s="21"/>
      <c r="P130" s="21"/>
    </row>
    <row r="131" spans="1:16" x14ac:dyDescent="0.25">
      <c r="A131" s="21"/>
      <c r="B131" s="21"/>
      <c r="C131" s="21"/>
      <c r="D131" s="21"/>
      <c r="E131" s="21"/>
      <c r="F131" s="174"/>
      <c r="G131" s="174"/>
      <c r="H131" s="174"/>
      <c r="I131" s="174"/>
      <c r="J131" s="174"/>
      <c r="K131" s="21"/>
      <c r="L131" s="21"/>
      <c r="M131" s="21"/>
      <c r="N131" s="21"/>
      <c r="O131" s="21"/>
      <c r="P131" s="21"/>
    </row>
    <row r="132" spans="1:16" x14ac:dyDescent="0.25">
      <c r="A132" s="21"/>
      <c r="B132" s="21"/>
      <c r="C132" s="21"/>
      <c r="D132" s="21"/>
      <c r="E132" s="21"/>
      <c r="F132" s="174"/>
      <c r="G132" s="174"/>
      <c r="H132" s="174"/>
      <c r="I132" s="174"/>
      <c r="J132" s="174"/>
      <c r="K132" s="21"/>
      <c r="L132" s="21"/>
      <c r="M132" s="21"/>
      <c r="N132" s="21"/>
      <c r="O132" s="21"/>
      <c r="P132" s="21"/>
    </row>
    <row r="133" spans="1:16" x14ac:dyDescent="0.25">
      <c r="A133" s="21"/>
      <c r="B133" s="21"/>
      <c r="C133" s="21"/>
      <c r="D133" s="21"/>
      <c r="E133" s="21"/>
      <c r="F133" s="174"/>
      <c r="G133" s="174"/>
      <c r="H133" s="174"/>
      <c r="I133" s="174"/>
      <c r="J133" s="174"/>
      <c r="K133" s="21"/>
      <c r="L133" s="21"/>
      <c r="M133" s="21"/>
      <c r="N133" s="21"/>
      <c r="O133" s="21"/>
      <c r="P133" s="21"/>
    </row>
    <row r="134" spans="1:16" x14ac:dyDescent="0.25">
      <c r="A134" s="21"/>
      <c r="B134" s="21"/>
      <c r="C134" s="21"/>
      <c r="D134" s="21"/>
      <c r="E134" s="21"/>
      <c r="F134" s="174"/>
      <c r="G134" s="174"/>
      <c r="H134" s="174"/>
      <c r="I134" s="174"/>
      <c r="J134" s="174"/>
      <c r="K134" s="21"/>
      <c r="L134" s="21"/>
      <c r="M134" s="21"/>
      <c r="N134" s="21"/>
      <c r="O134" s="21"/>
      <c r="P134" s="21"/>
    </row>
    <row r="135" spans="1:16" x14ac:dyDescent="0.25">
      <c r="A135" s="21"/>
      <c r="B135" s="21"/>
      <c r="C135" s="21"/>
      <c r="D135" s="21"/>
      <c r="E135" s="21"/>
      <c r="F135" s="174"/>
      <c r="G135" s="174"/>
      <c r="H135" s="174"/>
      <c r="I135" s="174"/>
      <c r="J135" s="174"/>
      <c r="K135" s="21"/>
      <c r="L135" s="21"/>
      <c r="M135" s="21"/>
      <c r="N135" s="21"/>
      <c r="O135" s="21"/>
      <c r="P135" s="21"/>
    </row>
    <row r="136" spans="1:16" x14ac:dyDescent="0.25">
      <c r="A136" s="21"/>
      <c r="B136" s="21"/>
      <c r="C136" s="21"/>
      <c r="D136" s="21"/>
      <c r="E136" s="21"/>
      <c r="F136" s="174"/>
      <c r="G136" s="174"/>
      <c r="H136" s="174"/>
      <c r="I136" s="174"/>
      <c r="J136" s="174"/>
      <c r="K136" s="21"/>
      <c r="L136" s="21"/>
      <c r="M136" s="21"/>
      <c r="N136" s="21"/>
      <c r="O136" s="21"/>
      <c r="P136" s="21"/>
    </row>
    <row r="137" spans="1:16" x14ac:dyDescent="0.25">
      <c r="A137" s="21"/>
      <c r="B137" s="21"/>
      <c r="C137" s="21"/>
      <c r="D137" s="21"/>
      <c r="E137" s="21"/>
      <c r="F137" s="174"/>
      <c r="G137" s="174"/>
      <c r="H137" s="174"/>
      <c r="I137" s="174"/>
      <c r="J137" s="174"/>
      <c r="K137" s="21"/>
      <c r="L137" s="21"/>
      <c r="M137" s="21"/>
      <c r="N137" s="21"/>
      <c r="O137" s="21"/>
      <c r="P137" s="21"/>
    </row>
    <row r="138" spans="1:16" x14ac:dyDescent="0.25">
      <c r="A138" s="21"/>
      <c r="B138" s="21"/>
      <c r="C138" s="21"/>
      <c r="D138" s="21"/>
      <c r="E138" s="21"/>
      <c r="F138" s="174"/>
      <c r="G138" s="174"/>
      <c r="H138" s="174"/>
      <c r="I138" s="174"/>
      <c r="J138" s="174"/>
      <c r="K138" s="21"/>
      <c r="L138" s="21"/>
      <c r="M138" s="21"/>
      <c r="N138" s="21"/>
      <c r="O138" s="21"/>
      <c r="P138" s="21"/>
    </row>
    <row r="139" spans="1:16" x14ac:dyDescent="0.25">
      <c r="A139" s="21"/>
      <c r="B139" s="21"/>
      <c r="C139" s="21"/>
      <c r="D139" s="21"/>
      <c r="E139" s="21"/>
      <c r="F139" s="174"/>
      <c r="G139" s="174"/>
      <c r="H139" s="174"/>
      <c r="I139" s="174"/>
      <c r="J139" s="174"/>
      <c r="K139" s="21"/>
      <c r="L139" s="21"/>
      <c r="M139" s="21"/>
      <c r="N139" s="21"/>
      <c r="O139" s="21"/>
      <c r="P139" s="21"/>
    </row>
    <row r="140" spans="1:16" x14ac:dyDescent="0.25">
      <c r="A140" s="21"/>
      <c r="B140" s="21"/>
      <c r="C140" s="21"/>
      <c r="D140" s="21"/>
      <c r="E140" s="21"/>
      <c r="F140" s="174"/>
      <c r="G140" s="174"/>
      <c r="H140" s="174"/>
      <c r="I140" s="174"/>
      <c r="J140" s="174"/>
      <c r="K140" s="21"/>
      <c r="L140" s="21"/>
      <c r="M140" s="21"/>
      <c r="N140" s="21"/>
      <c r="O140" s="21"/>
      <c r="P140" s="21"/>
    </row>
    <row r="141" spans="1:16" x14ac:dyDescent="0.25">
      <c r="A141" s="21"/>
      <c r="B141" s="21"/>
      <c r="C141" s="21"/>
      <c r="D141" s="21"/>
      <c r="E141" s="21"/>
      <c r="F141" s="174"/>
      <c r="G141" s="174"/>
      <c r="H141" s="174"/>
      <c r="I141" s="174"/>
      <c r="J141" s="174"/>
      <c r="K141" s="21"/>
      <c r="L141" s="21"/>
      <c r="M141" s="21"/>
      <c r="N141" s="21"/>
      <c r="O141" s="21"/>
      <c r="P141" s="21"/>
    </row>
    <row r="142" spans="1:16" x14ac:dyDescent="0.25">
      <c r="A142" s="21"/>
      <c r="B142" s="21"/>
      <c r="C142" s="21"/>
      <c r="D142" s="21"/>
      <c r="E142" s="21"/>
      <c r="F142" s="174"/>
      <c r="G142" s="174"/>
      <c r="H142" s="174"/>
      <c r="I142" s="174"/>
      <c r="J142" s="174"/>
      <c r="K142" s="21"/>
      <c r="L142" s="21"/>
      <c r="M142" s="21"/>
      <c r="N142" s="21"/>
      <c r="O142" s="21"/>
      <c r="P142" s="21"/>
    </row>
    <row r="143" spans="1:16" x14ac:dyDescent="0.25">
      <c r="A143" s="21"/>
      <c r="B143" s="21"/>
      <c r="C143" s="21"/>
      <c r="D143" s="21"/>
      <c r="E143" s="21"/>
      <c r="F143" s="174"/>
      <c r="G143" s="174"/>
      <c r="H143" s="174"/>
      <c r="I143" s="174"/>
      <c r="J143" s="174"/>
      <c r="K143" s="21"/>
      <c r="L143" s="21"/>
      <c r="M143" s="21"/>
      <c r="N143" s="21"/>
      <c r="O143" s="21"/>
      <c r="P143" s="21"/>
    </row>
    <row r="144" spans="1:16" x14ac:dyDescent="0.25">
      <c r="A144" s="21"/>
      <c r="B144" s="21"/>
      <c r="C144" s="21"/>
      <c r="D144" s="21"/>
      <c r="E144" s="21"/>
      <c r="F144" s="174"/>
      <c r="G144" s="174"/>
      <c r="H144" s="174"/>
      <c r="I144" s="174"/>
      <c r="J144" s="174"/>
      <c r="K144" s="21"/>
      <c r="L144" s="21"/>
      <c r="M144" s="21"/>
      <c r="N144" s="21"/>
      <c r="O144" s="21"/>
      <c r="P144" s="21"/>
    </row>
    <row r="145" spans="1:16" x14ac:dyDescent="0.25">
      <c r="A145" s="21"/>
      <c r="B145" s="21"/>
      <c r="C145" s="21"/>
      <c r="D145" s="21"/>
      <c r="E145" s="21"/>
      <c r="F145" s="174"/>
      <c r="G145" s="174"/>
      <c r="H145" s="174"/>
      <c r="I145" s="174"/>
      <c r="J145" s="174"/>
      <c r="K145" s="21"/>
      <c r="L145" s="21"/>
      <c r="M145" s="21"/>
      <c r="N145" s="21"/>
      <c r="O145" s="21"/>
      <c r="P145" s="21"/>
    </row>
    <row r="146" spans="1:16" x14ac:dyDescent="0.25">
      <c r="A146" s="21"/>
      <c r="B146" s="21"/>
      <c r="C146" s="21"/>
      <c r="D146" s="21"/>
      <c r="E146" s="21"/>
      <c r="F146" s="174"/>
      <c r="G146" s="174"/>
      <c r="H146" s="174"/>
      <c r="I146" s="174"/>
      <c r="J146" s="174"/>
      <c r="K146" s="21"/>
      <c r="L146" s="21"/>
      <c r="M146" s="21"/>
      <c r="N146" s="21"/>
      <c r="O146" s="21"/>
      <c r="P146" s="21"/>
    </row>
    <row r="147" spans="1:16" x14ac:dyDescent="0.25">
      <c r="A147" s="21"/>
      <c r="B147" s="21"/>
      <c r="C147" s="21"/>
      <c r="D147" s="21"/>
      <c r="E147" s="21"/>
      <c r="F147" s="174"/>
      <c r="G147" s="174"/>
      <c r="H147" s="174"/>
      <c r="I147" s="174"/>
      <c r="J147" s="174"/>
      <c r="K147" s="21"/>
      <c r="L147" s="21"/>
      <c r="M147" s="21"/>
      <c r="N147" s="21"/>
      <c r="O147" s="21"/>
      <c r="P147" s="21"/>
    </row>
    <row r="148" spans="1:16" x14ac:dyDescent="0.25">
      <c r="A148" s="21"/>
      <c r="B148" s="21"/>
      <c r="C148" s="21"/>
      <c r="D148" s="21"/>
      <c r="E148" s="21"/>
      <c r="F148" s="174"/>
      <c r="G148" s="174"/>
      <c r="H148" s="174"/>
      <c r="I148" s="174"/>
      <c r="J148" s="174"/>
      <c r="K148" s="21"/>
      <c r="L148" s="21"/>
      <c r="M148" s="21"/>
      <c r="N148" s="21"/>
      <c r="O148" s="21"/>
      <c r="P148" s="21"/>
    </row>
    <row r="149" spans="1:16" x14ac:dyDescent="0.25">
      <c r="A149" s="21"/>
      <c r="B149" s="21"/>
      <c r="C149" s="21"/>
      <c r="D149" s="21"/>
      <c r="E149" s="21"/>
      <c r="F149" s="174"/>
      <c r="G149" s="174"/>
      <c r="H149" s="174"/>
      <c r="I149" s="174"/>
      <c r="J149" s="174"/>
      <c r="K149" s="21"/>
      <c r="L149" s="21"/>
      <c r="M149" s="21"/>
      <c r="N149" s="21"/>
      <c r="O149" s="21"/>
      <c r="P149" s="21"/>
    </row>
    <row r="150" spans="1:16" x14ac:dyDescent="0.25">
      <c r="A150" s="21"/>
      <c r="B150" s="21"/>
      <c r="C150" s="21"/>
      <c r="D150" s="21"/>
      <c r="E150" s="21"/>
      <c r="F150" s="174"/>
      <c r="G150" s="174"/>
      <c r="H150" s="174"/>
      <c r="I150" s="174"/>
      <c r="J150" s="174"/>
      <c r="K150" s="21"/>
      <c r="L150" s="21"/>
      <c r="M150" s="21"/>
      <c r="N150" s="21"/>
      <c r="O150" s="21"/>
      <c r="P150" s="21"/>
    </row>
    <row r="151" spans="1:16" x14ac:dyDescent="0.25">
      <c r="A151" s="21"/>
      <c r="B151" s="21"/>
      <c r="C151" s="21"/>
      <c r="D151" s="21"/>
      <c r="E151" s="21"/>
      <c r="F151" s="174"/>
      <c r="G151" s="174"/>
      <c r="H151" s="174"/>
      <c r="I151" s="174"/>
      <c r="J151" s="174"/>
      <c r="K151" s="21"/>
      <c r="L151" s="21"/>
      <c r="M151" s="21"/>
      <c r="N151" s="21"/>
      <c r="O151" s="21"/>
      <c r="P151" s="21"/>
    </row>
    <row r="152" spans="1:16" x14ac:dyDescent="0.25">
      <c r="A152" s="21"/>
      <c r="B152" s="21"/>
      <c r="C152" s="21"/>
      <c r="D152" s="21"/>
      <c r="E152" s="21"/>
      <c r="F152" s="174"/>
      <c r="G152" s="174"/>
      <c r="H152" s="174"/>
      <c r="I152" s="174"/>
      <c r="J152" s="174"/>
      <c r="K152" s="21"/>
      <c r="L152" s="21"/>
      <c r="M152" s="21"/>
      <c r="N152" s="21"/>
      <c r="O152" s="21"/>
      <c r="P152" s="21"/>
    </row>
    <row r="153" spans="1:16" x14ac:dyDescent="0.25">
      <c r="A153" s="21"/>
      <c r="B153" s="21"/>
      <c r="C153" s="21"/>
      <c r="D153" s="21"/>
      <c r="E153" s="21"/>
      <c r="F153" s="174"/>
      <c r="G153" s="174"/>
      <c r="H153" s="174"/>
      <c r="I153" s="174"/>
      <c r="J153" s="174"/>
      <c r="K153" s="21"/>
      <c r="L153" s="21"/>
      <c r="M153" s="21"/>
      <c r="N153" s="21"/>
      <c r="O153" s="21"/>
      <c r="P153" s="21"/>
    </row>
    <row r="154" spans="1:16" x14ac:dyDescent="0.25">
      <c r="A154" s="21"/>
      <c r="B154" s="21"/>
      <c r="C154" s="21"/>
      <c r="D154" s="21"/>
      <c r="E154" s="21"/>
      <c r="F154" s="174"/>
      <c r="G154" s="174"/>
      <c r="H154" s="174"/>
      <c r="I154" s="174"/>
      <c r="J154" s="174"/>
      <c r="K154" s="21"/>
      <c r="L154" s="21"/>
      <c r="M154" s="21"/>
      <c r="N154" s="21"/>
      <c r="O154" s="21"/>
      <c r="P154" s="21"/>
    </row>
    <row r="155" spans="1:16" x14ac:dyDescent="0.25">
      <c r="A155" s="21"/>
      <c r="B155" s="21"/>
      <c r="C155" s="21"/>
      <c r="D155" s="21"/>
      <c r="E155" s="21"/>
      <c r="F155" s="174"/>
      <c r="G155" s="174"/>
      <c r="H155" s="174"/>
      <c r="I155" s="174"/>
      <c r="J155" s="174"/>
      <c r="K155" s="21"/>
      <c r="L155" s="21"/>
      <c r="M155" s="21"/>
      <c r="N155" s="21"/>
      <c r="O155" s="21"/>
      <c r="P155" s="21"/>
    </row>
    <row r="156" spans="1:16" x14ac:dyDescent="0.25">
      <c r="A156" s="21"/>
      <c r="B156" s="21"/>
      <c r="C156" s="21"/>
      <c r="D156" s="21"/>
      <c r="E156" s="21"/>
      <c r="F156" s="174"/>
      <c r="G156" s="174"/>
      <c r="H156" s="174"/>
      <c r="I156" s="174"/>
      <c r="J156" s="174"/>
      <c r="K156" s="21"/>
      <c r="L156" s="21"/>
      <c r="M156" s="21"/>
      <c r="N156" s="21"/>
      <c r="O156" s="21"/>
      <c r="P156" s="21"/>
    </row>
    <row r="157" spans="1:16" x14ac:dyDescent="0.25">
      <c r="A157" s="21"/>
      <c r="B157" s="21"/>
      <c r="C157" s="21"/>
      <c r="D157" s="21"/>
      <c r="E157" s="21"/>
      <c r="F157" s="174"/>
      <c r="G157" s="174"/>
      <c r="H157" s="174"/>
      <c r="I157" s="174"/>
      <c r="J157" s="174"/>
      <c r="K157" s="21"/>
      <c r="L157" s="21"/>
      <c r="M157" s="21"/>
      <c r="N157" s="21"/>
      <c r="O157" s="21"/>
      <c r="P157" s="21"/>
    </row>
    <row r="158" spans="1:16" x14ac:dyDescent="0.25">
      <c r="A158" s="21"/>
      <c r="B158" s="21"/>
      <c r="C158" s="21"/>
      <c r="D158" s="21"/>
      <c r="E158" s="21"/>
      <c r="F158" s="174"/>
      <c r="G158" s="174"/>
      <c r="H158" s="174"/>
      <c r="I158" s="174"/>
      <c r="J158" s="174"/>
      <c r="K158" s="21"/>
      <c r="L158" s="21"/>
      <c r="M158" s="21"/>
      <c r="N158" s="21"/>
      <c r="O158" s="21"/>
      <c r="P158" s="21"/>
    </row>
    <row r="159" spans="1:16" x14ac:dyDescent="0.25">
      <c r="A159" s="21"/>
      <c r="B159" s="21"/>
      <c r="C159" s="21"/>
      <c r="D159" s="21"/>
      <c r="E159" s="21"/>
      <c r="F159" s="174"/>
      <c r="G159" s="174"/>
      <c r="H159" s="174"/>
      <c r="I159" s="174"/>
      <c r="J159" s="174"/>
      <c r="K159" s="21"/>
      <c r="L159" s="21"/>
      <c r="M159" s="21"/>
      <c r="N159" s="21"/>
      <c r="O159" s="21"/>
      <c r="P159" s="21"/>
    </row>
    <row r="160" spans="1:16" x14ac:dyDescent="0.25">
      <c r="A160" s="21"/>
      <c r="B160" s="21"/>
      <c r="C160" s="21"/>
      <c r="D160" s="21"/>
      <c r="E160" s="21"/>
      <c r="F160" s="174"/>
      <c r="G160" s="174"/>
      <c r="H160" s="174"/>
      <c r="I160" s="174"/>
      <c r="J160" s="174"/>
      <c r="K160" s="21"/>
      <c r="L160" s="21"/>
      <c r="M160" s="21"/>
      <c r="N160" s="21"/>
      <c r="O160" s="21"/>
      <c r="P160" s="21"/>
    </row>
    <row r="161" spans="1:16" x14ac:dyDescent="0.25">
      <c r="A161" s="21"/>
      <c r="B161" s="21"/>
      <c r="C161" s="21"/>
      <c r="D161" s="21"/>
      <c r="E161" s="21"/>
      <c r="F161" s="174"/>
      <c r="G161" s="174"/>
      <c r="H161" s="174"/>
      <c r="I161" s="174"/>
      <c r="J161" s="174"/>
      <c r="K161" s="21"/>
      <c r="L161" s="21"/>
      <c r="M161" s="21"/>
      <c r="N161" s="21"/>
      <c r="O161" s="21"/>
      <c r="P161" s="21"/>
    </row>
    <row r="162" spans="1:16" x14ac:dyDescent="0.25">
      <c r="A162" s="21"/>
      <c r="B162" s="21"/>
      <c r="C162" s="21"/>
      <c r="D162" s="21"/>
      <c r="E162" s="21"/>
      <c r="F162" s="174"/>
      <c r="G162" s="174"/>
      <c r="H162" s="174"/>
      <c r="I162" s="174"/>
      <c r="J162" s="174"/>
      <c r="K162" s="21"/>
      <c r="L162" s="21"/>
      <c r="M162" s="21"/>
      <c r="N162" s="21"/>
      <c r="O162" s="21"/>
      <c r="P162" s="21"/>
    </row>
    <row r="163" spans="1:16" x14ac:dyDescent="0.25">
      <c r="A163" s="21"/>
      <c r="B163" s="21"/>
      <c r="C163" s="21"/>
      <c r="D163" s="21"/>
      <c r="E163" s="21"/>
      <c r="F163" s="174"/>
      <c r="G163" s="174"/>
      <c r="H163" s="174"/>
      <c r="I163" s="174"/>
      <c r="J163" s="174"/>
      <c r="K163" s="21"/>
      <c r="L163" s="21"/>
      <c r="M163" s="21"/>
      <c r="N163" s="21"/>
      <c r="O163" s="21"/>
      <c r="P163" s="21"/>
    </row>
    <row r="164" spans="1:16" x14ac:dyDescent="0.25">
      <c r="A164" s="21"/>
      <c r="B164" s="21"/>
      <c r="C164" s="21"/>
      <c r="D164" s="21"/>
      <c r="E164" s="21"/>
      <c r="F164" s="174"/>
      <c r="G164" s="174"/>
      <c r="H164" s="174"/>
      <c r="I164" s="174"/>
      <c r="J164" s="174"/>
      <c r="K164" s="21"/>
      <c r="L164" s="21"/>
      <c r="M164" s="21"/>
      <c r="N164" s="21"/>
      <c r="O164" s="21"/>
      <c r="P164" s="21"/>
    </row>
    <row r="165" spans="1:16" x14ac:dyDescent="0.25">
      <c r="A165" s="21"/>
      <c r="B165" s="21"/>
      <c r="C165" s="21"/>
      <c r="D165" s="21"/>
      <c r="E165" s="21"/>
      <c r="F165" s="174"/>
      <c r="G165" s="174"/>
      <c r="H165" s="174"/>
      <c r="I165" s="174"/>
      <c r="J165" s="174"/>
      <c r="K165" s="21"/>
      <c r="L165" s="21"/>
      <c r="M165" s="21"/>
      <c r="N165" s="21"/>
      <c r="O165" s="21"/>
      <c r="P165" s="21"/>
    </row>
    <row r="166" spans="1:16" x14ac:dyDescent="0.25">
      <c r="A166" s="21"/>
      <c r="B166" s="21"/>
      <c r="C166" s="21"/>
      <c r="D166" s="21"/>
      <c r="E166" s="21"/>
      <c r="F166" s="174"/>
      <c r="G166" s="174"/>
      <c r="H166" s="174"/>
      <c r="I166" s="174"/>
      <c r="J166" s="174"/>
      <c r="K166" s="21"/>
      <c r="L166" s="21"/>
      <c r="M166" s="21"/>
      <c r="N166" s="21"/>
      <c r="O166" s="21"/>
      <c r="P166" s="21"/>
    </row>
    <row r="167" spans="1:16" x14ac:dyDescent="0.25">
      <c r="A167" s="21"/>
      <c r="B167" s="21"/>
      <c r="C167" s="21"/>
      <c r="D167" s="21"/>
      <c r="E167" s="21"/>
      <c r="F167" s="174"/>
      <c r="G167" s="174"/>
      <c r="H167" s="174"/>
      <c r="I167" s="174"/>
      <c r="J167" s="174"/>
      <c r="K167" s="21"/>
      <c r="L167" s="21"/>
      <c r="M167" s="21"/>
      <c r="N167" s="21"/>
      <c r="O167" s="21"/>
      <c r="P167" s="21"/>
    </row>
    <row r="168" spans="1:16" x14ac:dyDescent="0.25">
      <c r="A168" s="21"/>
      <c r="B168" s="21"/>
      <c r="C168" s="21"/>
      <c r="D168" s="21"/>
      <c r="E168" s="21"/>
      <c r="F168" s="174"/>
      <c r="G168" s="174"/>
      <c r="H168" s="174"/>
      <c r="I168" s="174"/>
      <c r="J168" s="174"/>
      <c r="K168" s="21"/>
      <c r="L168" s="21"/>
      <c r="M168" s="21"/>
      <c r="N168" s="21"/>
      <c r="O168" s="21"/>
      <c r="P168" s="21"/>
    </row>
    <row r="169" spans="1:16" x14ac:dyDescent="0.25">
      <c r="A169" s="21"/>
      <c r="B169" s="21"/>
      <c r="C169" s="21"/>
      <c r="D169" s="21"/>
      <c r="E169" s="21"/>
      <c r="F169" s="174"/>
      <c r="G169" s="174"/>
      <c r="H169" s="174"/>
      <c r="I169" s="174"/>
      <c r="J169" s="174"/>
      <c r="K169" s="21"/>
      <c r="L169" s="21"/>
      <c r="M169" s="21"/>
      <c r="N169" s="21"/>
      <c r="O169" s="21"/>
      <c r="P169" s="21"/>
    </row>
    <row r="170" spans="1:16" x14ac:dyDescent="0.25">
      <c r="A170" s="21"/>
      <c r="B170" s="21"/>
      <c r="C170" s="21"/>
      <c r="D170" s="21"/>
      <c r="E170" s="21"/>
      <c r="F170" s="174"/>
      <c r="G170" s="174"/>
      <c r="H170" s="174"/>
      <c r="I170" s="174"/>
      <c r="J170" s="174"/>
      <c r="K170" s="21"/>
      <c r="L170" s="21"/>
      <c r="M170" s="21"/>
      <c r="N170" s="21"/>
      <c r="O170" s="21"/>
      <c r="P170" s="21"/>
    </row>
    <row r="171" spans="1:16" x14ac:dyDescent="0.25">
      <c r="A171" s="21"/>
      <c r="B171" s="21"/>
      <c r="C171" s="21"/>
      <c r="D171" s="21"/>
      <c r="E171" s="21"/>
      <c r="F171" s="174"/>
      <c r="G171" s="174"/>
      <c r="H171" s="174"/>
      <c r="I171" s="174"/>
      <c r="J171" s="174"/>
      <c r="K171" s="21"/>
      <c r="L171" s="21"/>
      <c r="M171" s="21"/>
      <c r="N171" s="21"/>
      <c r="O171" s="21"/>
      <c r="P171" s="21"/>
    </row>
    <row r="172" spans="1:16" x14ac:dyDescent="0.25">
      <c r="A172" s="21"/>
      <c r="B172" s="21"/>
      <c r="C172" s="21"/>
      <c r="D172" s="21"/>
      <c r="E172" s="21"/>
      <c r="F172" s="174"/>
      <c r="G172" s="174"/>
      <c r="H172" s="174"/>
      <c r="I172" s="174"/>
      <c r="J172" s="174"/>
      <c r="K172" s="21"/>
      <c r="L172" s="21"/>
      <c r="M172" s="21"/>
      <c r="N172" s="21"/>
      <c r="O172" s="21"/>
      <c r="P172" s="21"/>
    </row>
    <row r="173" spans="1:16" x14ac:dyDescent="0.25">
      <c r="A173" s="21"/>
      <c r="B173" s="21"/>
      <c r="C173" s="21"/>
      <c r="D173" s="21"/>
      <c r="E173" s="21"/>
      <c r="F173" s="174"/>
      <c r="G173" s="174"/>
      <c r="H173" s="174"/>
      <c r="I173" s="174"/>
      <c r="J173" s="174"/>
      <c r="K173" s="21"/>
      <c r="L173" s="21"/>
      <c r="M173" s="21"/>
      <c r="N173" s="21"/>
      <c r="O173" s="21"/>
      <c r="P173" s="21"/>
    </row>
    <row r="174" spans="1:16" x14ac:dyDescent="0.25">
      <c r="A174" s="21"/>
      <c r="B174" s="21"/>
      <c r="C174" s="21"/>
      <c r="D174" s="21"/>
      <c r="E174" s="21"/>
      <c r="F174" s="174"/>
      <c r="G174" s="174"/>
      <c r="H174" s="174"/>
      <c r="I174" s="174"/>
      <c r="J174" s="174"/>
      <c r="K174" s="21"/>
      <c r="L174" s="21"/>
      <c r="M174" s="21"/>
      <c r="N174" s="21"/>
      <c r="O174" s="21"/>
      <c r="P174" s="21"/>
    </row>
    <row r="175" spans="1:16" x14ac:dyDescent="0.25">
      <c r="A175" s="21"/>
      <c r="B175" s="21"/>
      <c r="C175" s="21"/>
      <c r="D175" s="21"/>
      <c r="E175" s="21"/>
      <c r="F175" s="174"/>
      <c r="G175" s="174"/>
      <c r="H175" s="174"/>
      <c r="I175" s="174"/>
      <c r="J175" s="174"/>
      <c r="K175" s="21"/>
      <c r="L175" s="21"/>
      <c r="M175" s="21"/>
      <c r="N175" s="21"/>
      <c r="O175" s="21"/>
      <c r="P175" s="21"/>
    </row>
    <row r="176" spans="1:16" x14ac:dyDescent="0.25">
      <c r="A176" s="21"/>
      <c r="B176" s="21"/>
      <c r="C176" s="21"/>
      <c r="D176" s="21"/>
      <c r="E176" s="21"/>
      <c r="F176" s="174"/>
      <c r="G176" s="174"/>
      <c r="H176" s="174"/>
      <c r="I176" s="174"/>
      <c r="J176" s="174"/>
      <c r="K176" s="21"/>
      <c r="L176" s="21"/>
      <c r="M176" s="21"/>
      <c r="N176" s="21"/>
      <c r="O176" s="21"/>
      <c r="P176" s="21"/>
    </row>
    <row r="177" spans="1:16" x14ac:dyDescent="0.25">
      <c r="A177" s="21"/>
      <c r="B177" s="21"/>
      <c r="C177" s="21"/>
      <c r="D177" s="21"/>
      <c r="E177" s="21"/>
      <c r="F177" s="174"/>
      <c r="G177" s="174"/>
      <c r="H177" s="174"/>
      <c r="I177" s="174"/>
      <c r="J177" s="174"/>
      <c r="K177" s="21"/>
      <c r="L177" s="21"/>
      <c r="M177" s="21"/>
      <c r="N177" s="21"/>
      <c r="O177" s="21"/>
      <c r="P177" s="21"/>
    </row>
    <row r="178" spans="1:16" x14ac:dyDescent="0.25">
      <c r="A178" s="21"/>
      <c r="B178" s="21"/>
      <c r="C178" s="21"/>
      <c r="D178" s="21"/>
      <c r="E178" s="21"/>
      <c r="F178" s="174"/>
      <c r="G178" s="174"/>
      <c r="H178" s="174"/>
      <c r="I178" s="174"/>
      <c r="J178" s="174"/>
      <c r="K178" s="21"/>
      <c r="L178" s="21"/>
      <c r="M178" s="21"/>
      <c r="N178" s="21"/>
      <c r="O178" s="21"/>
      <c r="P178" s="21"/>
    </row>
    <row r="179" spans="1:16" x14ac:dyDescent="0.25">
      <c r="A179" s="21"/>
      <c r="B179" s="21"/>
      <c r="C179" s="21"/>
      <c r="D179" s="21"/>
      <c r="E179" s="21"/>
      <c r="F179" s="174"/>
      <c r="G179" s="174"/>
      <c r="H179" s="174"/>
      <c r="I179" s="174"/>
      <c r="J179" s="174"/>
      <c r="K179" s="21"/>
      <c r="L179" s="21"/>
      <c r="M179" s="21"/>
      <c r="N179" s="21"/>
      <c r="O179" s="21"/>
      <c r="P179" s="21"/>
    </row>
    <row r="180" spans="1:16" x14ac:dyDescent="0.25">
      <c r="A180" s="21"/>
      <c r="B180" s="21"/>
      <c r="C180" s="21"/>
      <c r="D180" s="21"/>
      <c r="E180" s="21"/>
      <c r="F180" s="174"/>
      <c r="G180" s="174"/>
      <c r="H180" s="174"/>
      <c r="I180" s="174"/>
      <c r="J180" s="174"/>
      <c r="K180" s="21"/>
      <c r="L180" s="21"/>
      <c r="M180" s="21"/>
      <c r="N180" s="21"/>
      <c r="O180" s="21"/>
      <c r="P180" s="21"/>
    </row>
    <row r="181" spans="1:16" x14ac:dyDescent="0.25">
      <c r="A181" s="21"/>
      <c r="B181" s="21"/>
      <c r="C181" s="21"/>
      <c r="D181" s="21"/>
      <c r="E181" s="21"/>
      <c r="F181" s="174"/>
      <c r="G181" s="174"/>
      <c r="H181" s="174"/>
      <c r="I181" s="174"/>
      <c r="J181" s="174"/>
      <c r="K181" s="21"/>
      <c r="L181" s="21"/>
      <c r="M181" s="21"/>
      <c r="N181" s="21"/>
      <c r="O181" s="21"/>
      <c r="P181" s="21"/>
    </row>
    <row r="182" spans="1:16" x14ac:dyDescent="0.25">
      <c r="A182" s="21"/>
      <c r="B182" s="21"/>
      <c r="C182" s="21"/>
      <c r="D182" s="21"/>
      <c r="E182" s="21"/>
      <c r="F182" s="174"/>
      <c r="G182" s="174"/>
      <c r="H182" s="174"/>
      <c r="I182" s="174"/>
      <c r="J182" s="174"/>
      <c r="K182" s="21"/>
      <c r="L182" s="21"/>
      <c r="M182" s="21"/>
      <c r="N182" s="21"/>
      <c r="O182" s="21"/>
      <c r="P182" s="21"/>
    </row>
    <row r="183" spans="1:16" x14ac:dyDescent="0.25">
      <c r="A183" s="21"/>
      <c r="B183" s="21"/>
      <c r="C183" s="21"/>
      <c r="D183" s="21"/>
      <c r="E183" s="21"/>
      <c r="F183" s="174"/>
      <c r="G183" s="174"/>
      <c r="H183" s="174"/>
      <c r="I183" s="174"/>
      <c r="J183" s="174"/>
      <c r="K183" s="21"/>
      <c r="L183" s="21"/>
      <c r="M183" s="21"/>
      <c r="N183" s="21"/>
      <c r="O183" s="21"/>
      <c r="P183" s="21"/>
    </row>
    <row r="184" spans="1:16" x14ac:dyDescent="0.25">
      <c r="A184" s="21"/>
      <c r="B184" s="21"/>
      <c r="C184" s="21"/>
      <c r="D184" s="21"/>
      <c r="E184" s="21"/>
      <c r="F184" s="174"/>
      <c r="G184" s="174"/>
      <c r="H184" s="174"/>
      <c r="I184" s="174"/>
      <c r="J184" s="174"/>
      <c r="K184" s="21"/>
      <c r="L184" s="21"/>
      <c r="M184" s="21"/>
      <c r="N184" s="21"/>
      <c r="O184" s="21"/>
      <c r="P184" s="21"/>
    </row>
    <row r="185" spans="1:16" x14ac:dyDescent="0.25">
      <c r="A185" s="21"/>
      <c r="B185" s="21"/>
      <c r="C185" s="21"/>
      <c r="D185" s="21"/>
      <c r="E185" s="21"/>
      <c r="F185" s="174"/>
      <c r="G185" s="174"/>
      <c r="H185" s="174"/>
      <c r="I185" s="174"/>
      <c r="J185" s="174"/>
      <c r="K185" s="21"/>
      <c r="L185" s="21"/>
      <c r="M185" s="21"/>
      <c r="N185" s="21"/>
      <c r="O185" s="21"/>
      <c r="P185" s="21"/>
    </row>
    <row r="186" spans="1:16" x14ac:dyDescent="0.25">
      <c r="A186" s="21"/>
      <c r="B186" s="21"/>
      <c r="C186" s="21"/>
      <c r="D186" s="21"/>
      <c r="E186" s="21"/>
      <c r="F186" s="174"/>
      <c r="G186" s="174"/>
      <c r="H186" s="174"/>
      <c r="I186" s="174"/>
      <c r="J186" s="174"/>
      <c r="K186" s="21"/>
      <c r="L186" s="21"/>
      <c r="M186" s="21"/>
      <c r="N186" s="21"/>
      <c r="O186" s="21"/>
      <c r="P186" s="21"/>
    </row>
    <row r="187" spans="1:16" x14ac:dyDescent="0.25">
      <c r="A187" s="21"/>
      <c r="B187" s="21"/>
      <c r="C187" s="21"/>
      <c r="D187" s="21"/>
      <c r="E187" s="21"/>
      <c r="F187" s="174"/>
      <c r="G187" s="174"/>
      <c r="H187" s="174"/>
      <c r="I187" s="174"/>
      <c r="J187" s="174"/>
      <c r="K187" s="21"/>
      <c r="L187" s="21"/>
      <c r="M187" s="21"/>
      <c r="N187" s="21"/>
      <c r="O187" s="21"/>
      <c r="P187" s="21"/>
    </row>
    <row r="188" spans="1:16" x14ac:dyDescent="0.25">
      <c r="A188" s="21"/>
      <c r="B188" s="21"/>
      <c r="C188" s="21"/>
      <c r="D188" s="21"/>
      <c r="E188" s="21"/>
      <c r="F188" s="174"/>
      <c r="G188" s="174"/>
      <c r="H188" s="174"/>
      <c r="I188" s="174"/>
      <c r="J188" s="174"/>
      <c r="K188" s="21"/>
      <c r="L188" s="21"/>
      <c r="M188" s="21"/>
      <c r="N188" s="21"/>
      <c r="O188" s="21"/>
      <c r="P188" s="21"/>
    </row>
    <row r="189" spans="1:16" x14ac:dyDescent="0.25">
      <c r="A189" s="21"/>
      <c r="B189" s="21"/>
      <c r="C189" s="21"/>
      <c r="D189" s="21"/>
      <c r="E189" s="21"/>
      <c r="F189" s="174"/>
      <c r="G189" s="174"/>
      <c r="H189" s="174"/>
      <c r="I189" s="174"/>
      <c r="J189" s="174"/>
      <c r="K189" s="21"/>
      <c r="L189" s="21"/>
      <c r="M189" s="21"/>
      <c r="N189" s="21"/>
      <c r="O189" s="21"/>
      <c r="P189" s="21"/>
    </row>
    <row r="190" spans="1:16" x14ac:dyDescent="0.25">
      <c r="A190" s="21"/>
      <c r="B190" s="21"/>
      <c r="C190" s="21"/>
      <c r="D190" s="21"/>
      <c r="E190" s="21"/>
      <c r="F190" s="174"/>
      <c r="G190" s="174"/>
      <c r="H190" s="174"/>
      <c r="I190" s="174"/>
      <c r="J190" s="174"/>
      <c r="K190" s="21"/>
      <c r="L190" s="21"/>
      <c r="M190" s="21"/>
      <c r="N190" s="21"/>
      <c r="O190" s="21"/>
      <c r="P190" s="21"/>
    </row>
    <row r="191" spans="1:16" x14ac:dyDescent="0.25">
      <c r="A191" s="21"/>
      <c r="B191" s="21"/>
      <c r="C191" s="21"/>
      <c r="D191" s="21"/>
      <c r="E191" s="21"/>
      <c r="F191" s="174"/>
      <c r="G191" s="174"/>
      <c r="H191" s="174"/>
      <c r="I191" s="174"/>
      <c r="J191" s="174"/>
      <c r="K191" s="21"/>
      <c r="L191" s="21"/>
      <c r="M191" s="21"/>
      <c r="N191" s="21"/>
      <c r="O191" s="21"/>
      <c r="P191" s="21"/>
    </row>
    <row r="192" spans="1:16" x14ac:dyDescent="0.25">
      <c r="A192" s="21"/>
      <c r="B192" s="21"/>
      <c r="C192" s="21"/>
      <c r="D192" s="21"/>
      <c r="E192" s="21"/>
      <c r="F192" s="174"/>
      <c r="G192" s="174"/>
      <c r="H192" s="174"/>
      <c r="I192" s="174"/>
      <c r="J192" s="174"/>
      <c r="K192" s="21"/>
      <c r="L192" s="21"/>
      <c r="M192" s="21"/>
      <c r="N192" s="21"/>
      <c r="O192" s="21"/>
      <c r="P192" s="21"/>
    </row>
    <row r="193" spans="1:16" x14ac:dyDescent="0.25">
      <c r="A193" s="21"/>
      <c r="B193" s="21"/>
      <c r="C193" s="21"/>
      <c r="D193" s="21"/>
      <c r="E193" s="21"/>
      <c r="F193" s="174"/>
      <c r="G193" s="174"/>
      <c r="H193" s="174"/>
      <c r="I193" s="174"/>
      <c r="J193" s="174"/>
      <c r="K193" s="21"/>
      <c r="L193" s="21"/>
      <c r="M193" s="21"/>
      <c r="N193" s="21"/>
      <c r="O193" s="21"/>
      <c r="P193" s="21"/>
    </row>
    <row r="194" spans="1:16" x14ac:dyDescent="0.25">
      <c r="A194" s="21"/>
      <c r="B194" s="21"/>
      <c r="C194" s="21"/>
      <c r="D194" s="21"/>
      <c r="E194" s="21"/>
      <c r="F194" s="174"/>
      <c r="G194" s="174"/>
      <c r="H194" s="174"/>
      <c r="I194" s="174"/>
      <c r="J194" s="174"/>
      <c r="K194" s="21"/>
      <c r="L194" s="21"/>
      <c r="M194" s="21"/>
      <c r="N194" s="21"/>
      <c r="O194" s="21"/>
      <c r="P194" s="21"/>
    </row>
    <row r="195" spans="1:16" x14ac:dyDescent="0.25">
      <c r="A195" s="21"/>
      <c r="B195" s="21"/>
      <c r="C195" s="21"/>
      <c r="D195" s="21"/>
      <c r="E195" s="21"/>
      <c r="F195" s="174"/>
      <c r="G195" s="174"/>
      <c r="H195" s="174"/>
      <c r="I195" s="174"/>
      <c r="J195" s="174"/>
      <c r="K195" s="21"/>
      <c r="L195" s="21"/>
      <c r="M195" s="21"/>
      <c r="N195" s="21"/>
      <c r="O195" s="21"/>
      <c r="P195" s="21"/>
    </row>
    <row r="196" spans="1:16" x14ac:dyDescent="0.25">
      <c r="A196" s="21"/>
      <c r="B196" s="21"/>
      <c r="C196" s="21"/>
      <c r="D196" s="21"/>
      <c r="E196" s="21"/>
      <c r="F196" s="174"/>
      <c r="G196" s="174"/>
      <c r="H196" s="174"/>
      <c r="I196" s="174"/>
      <c r="J196" s="174"/>
      <c r="K196" s="21"/>
      <c r="L196" s="21"/>
      <c r="M196" s="21"/>
      <c r="N196" s="21"/>
      <c r="O196" s="21"/>
      <c r="P196" s="21"/>
    </row>
    <row r="197" spans="1:16" x14ac:dyDescent="0.25">
      <c r="A197" s="21"/>
      <c r="B197" s="21"/>
      <c r="C197" s="21"/>
      <c r="D197" s="21"/>
      <c r="E197" s="21"/>
      <c r="F197" s="174"/>
      <c r="G197" s="174"/>
      <c r="H197" s="174"/>
      <c r="I197" s="174"/>
      <c r="J197" s="174"/>
      <c r="K197" s="21"/>
      <c r="L197" s="21"/>
      <c r="M197" s="21"/>
      <c r="N197" s="21"/>
      <c r="O197" s="21"/>
      <c r="P197" s="21"/>
    </row>
    <row r="198" spans="1:16" x14ac:dyDescent="0.25">
      <c r="A198" s="21"/>
      <c r="B198" s="21"/>
      <c r="C198" s="21"/>
      <c r="D198" s="21"/>
      <c r="E198" s="21"/>
      <c r="F198" s="174"/>
      <c r="G198" s="174"/>
      <c r="H198" s="174"/>
      <c r="I198" s="174"/>
      <c r="J198" s="174"/>
      <c r="K198" s="21"/>
      <c r="L198" s="21"/>
      <c r="M198" s="21"/>
      <c r="N198" s="21"/>
      <c r="O198" s="21"/>
      <c r="P198" s="21"/>
    </row>
    <row r="199" spans="1:16" x14ac:dyDescent="0.25">
      <c r="A199" s="21"/>
      <c r="B199" s="21"/>
      <c r="C199" s="21"/>
      <c r="D199" s="21"/>
      <c r="E199" s="21"/>
      <c r="F199" s="174"/>
      <c r="G199" s="174"/>
      <c r="H199" s="174"/>
      <c r="I199" s="174"/>
      <c r="J199" s="174"/>
      <c r="K199" s="21"/>
      <c r="L199" s="21"/>
      <c r="M199" s="21"/>
      <c r="N199" s="21"/>
      <c r="O199" s="21"/>
      <c r="P199" s="21"/>
    </row>
    <row r="200" spans="1:16" x14ac:dyDescent="0.25">
      <c r="A200" s="21"/>
      <c r="B200" s="21"/>
      <c r="C200" s="21"/>
      <c r="D200" s="21"/>
      <c r="E200" s="21"/>
      <c r="F200" s="174"/>
      <c r="G200" s="174"/>
      <c r="H200" s="174"/>
      <c r="I200" s="174"/>
      <c r="J200" s="174"/>
      <c r="K200" s="21"/>
      <c r="L200" s="21"/>
      <c r="M200" s="21"/>
      <c r="N200" s="21"/>
      <c r="O200" s="21"/>
      <c r="P200" s="21"/>
    </row>
    <row r="201" spans="1:16" x14ac:dyDescent="0.25">
      <c r="A201" s="21"/>
      <c r="B201" s="21"/>
      <c r="C201" s="21"/>
      <c r="D201" s="21"/>
      <c r="E201" s="21"/>
      <c r="F201" s="174"/>
      <c r="G201" s="174"/>
      <c r="H201" s="174"/>
      <c r="I201" s="174"/>
      <c r="J201" s="174"/>
      <c r="K201" s="21"/>
      <c r="L201" s="21"/>
      <c r="M201" s="21"/>
      <c r="N201" s="21"/>
      <c r="O201" s="21"/>
      <c r="P201" s="21"/>
    </row>
    <row r="202" spans="1:16" x14ac:dyDescent="0.25">
      <c r="A202" s="21"/>
      <c r="B202" s="21"/>
      <c r="C202" s="21"/>
      <c r="D202" s="21"/>
      <c r="E202" s="21"/>
      <c r="F202" s="174"/>
      <c r="G202" s="174"/>
      <c r="H202" s="174"/>
      <c r="I202" s="174"/>
      <c r="J202" s="174"/>
      <c r="K202" s="21"/>
      <c r="L202" s="21"/>
      <c r="M202" s="21"/>
      <c r="N202" s="21"/>
      <c r="O202" s="21"/>
      <c r="P202" s="21"/>
    </row>
    <row r="203" spans="1:16" x14ac:dyDescent="0.25">
      <c r="A203" s="21"/>
      <c r="B203" s="21"/>
      <c r="C203" s="21"/>
      <c r="D203" s="21"/>
      <c r="E203" s="21"/>
      <c r="F203" s="174"/>
      <c r="G203" s="174"/>
      <c r="H203" s="174"/>
      <c r="I203" s="174"/>
      <c r="J203" s="174"/>
      <c r="K203" s="21"/>
      <c r="L203" s="21"/>
      <c r="M203" s="21"/>
      <c r="N203" s="21"/>
      <c r="O203" s="21"/>
      <c r="P203" s="21"/>
    </row>
    <row r="204" spans="1:16" x14ac:dyDescent="0.25">
      <c r="A204" s="21"/>
      <c r="B204" s="21"/>
      <c r="C204" s="21"/>
      <c r="D204" s="21"/>
      <c r="E204" s="21"/>
      <c r="F204" s="174"/>
      <c r="G204" s="174"/>
      <c r="H204" s="174"/>
      <c r="I204" s="174"/>
      <c r="J204" s="174"/>
      <c r="K204" s="21"/>
      <c r="L204" s="21"/>
      <c r="M204" s="21"/>
      <c r="N204" s="21"/>
      <c r="O204" s="21"/>
      <c r="P204" s="21"/>
    </row>
    <row r="205" spans="1:16" x14ac:dyDescent="0.25">
      <c r="A205" s="21"/>
      <c r="B205" s="21"/>
      <c r="C205" s="21"/>
      <c r="D205" s="21"/>
      <c r="E205" s="21"/>
      <c r="F205" s="174"/>
      <c r="G205" s="174"/>
      <c r="H205" s="174"/>
      <c r="I205" s="174"/>
      <c r="J205" s="174"/>
      <c r="K205" s="21"/>
      <c r="L205" s="21"/>
      <c r="M205" s="21"/>
      <c r="N205" s="21"/>
      <c r="O205" s="21"/>
      <c r="P205" s="21"/>
    </row>
    <row r="206" spans="1:16" x14ac:dyDescent="0.25">
      <c r="A206" s="21"/>
      <c r="B206" s="21"/>
      <c r="C206" s="21"/>
      <c r="D206" s="21"/>
      <c r="E206" s="21"/>
      <c r="F206" s="174"/>
      <c r="G206" s="174"/>
      <c r="H206" s="174"/>
      <c r="I206" s="174"/>
      <c r="J206" s="174"/>
      <c r="K206" s="21"/>
      <c r="L206" s="21"/>
      <c r="M206" s="21"/>
      <c r="N206" s="21"/>
      <c r="O206" s="21"/>
      <c r="P206" s="21"/>
    </row>
    <row r="207" spans="1:16" x14ac:dyDescent="0.25">
      <c r="A207" s="21"/>
      <c r="B207" s="21"/>
      <c r="C207" s="21"/>
      <c r="D207" s="21"/>
      <c r="E207" s="21"/>
      <c r="F207" s="174"/>
      <c r="G207" s="174"/>
      <c r="H207" s="174"/>
      <c r="I207" s="174"/>
      <c r="J207" s="174"/>
      <c r="K207" s="21"/>
      <c r="L207" s="21"/>
      <c r="M207" s="21"/>
      <c r="N207" s="21"/>
      <c r="O207" s="21"/>
      <c r="P207" s="21"/>
    </row>
    <row r="208" spans="1:16" x14ac:dyDescent="0.25">
      <c r="A208" s="21"/>
      <c r="B208" s="21"/>
      <c r="C208" s="21"/>
      <c r="D208" s="21"/>
      <c r="E208" s="21"/>
      <c r="F208" s="174"/>
      <c r="G208" s="174"/>
      <c r="H208" s="174"/>
      <c r="I208" s="174"/>
      <c r="J208" s="174"/>
      <c r="K208" s="21"/>
      <c r="L208" s="21"/>
      <c r="M208" s="21"/>
      <c r="N208" s="21"/>
      <c r="O208" s="21"/>
      <c r="P208" s="21"/>
    </row>
    <row r="209" spans="1:16" x14ac:dyDescent="0.25">
      <c r="A209" s="21"/>
      <c r="B209" s="21"/>
      <c r="C209" s="21"/>
      <c r="D209" s="21"/>
      <c r="E209" s="21"/>
      <c r="F209" s="174"/>
      <c r="G209" s="174"/>
      <c r="H209" s="174"/>
      <c r="I209" s="174"/>
      <c r="J209" s="174"/>
      <c r="K209" s="21"/>
      <c r="L209" s="21"/>
      <c r="M209" s="21"/>
      <c r="N209" s="21"/>
      <c r="O209" s="21"/>
      <c r="P209" s="21"/>
    </row>
    <row r="210" spans="1:16" x14ac:dyDescent="0.25">
      <c r="A210" s="21"/>
      <c r="B210" s="21"/>
      <c r="C210" s="21"/>
      <c r="D210" s="21"/>
      <c r="E210" s="21"/>
      <c r="F210" s="174"/>
      <c r="G210" s="174"/>
      <c r="H210" s="174"/>
      <c r="I210" s="174"/>
      <c r="J210" s="174"/>
      <c r="K210" s="21"/>
      <c r="L210" s="21"/>
      <c r="M210" s="21"/>
      <c r="N210" s="21"/>
      <c r="O210" s="21"/>
      <c r="P210" s="21"/>
    </row>
    <row r="211" spans="1:16" x14ac:dyDescent="0.25">
      <c r="A211" s="21"/>
      <c r="B211" s="21"/>
      <c r="C211" s="21"/>
      <c r="D211" s="21"/>
      <c r="E211" s="21"/>
      <c r="F211" s="174"/>
      <c r="G211" s="174"/>
      <c r="H211" s="174"/>
      <c r="I211" s="174"/>
      <c r="J211" s="174"/>
      <c r="K211" s="21"/>
      <c r="L211" s="21"/>
      <c r="M211" s="21"/>
      <c r="N211" s="21"/>
      <c r="O211" s="21"/>
      <c r="P211" s="21"/>
    </row>
    <row r="212" spans="1:16" x14ac:dyDescent="0.25">
      <c r="A212" s="21"/>
      <c r="B212" s="21"/>
      <c r="C212" s="21"/>
      <c r="D212" s="21"/>
      <c r="E212" s="21"/>
      <c r="F212" s="174"/>
      <c r="G212" s="174"/>
      <c r="H212" s="174"/>
      <c r="I212" s="174"/>
      <c r="J212" s="174"/>
      <c r="K212" s="21"/>
      <c r="L212" s="21"/>
      <c r="M212" s="21"/>
      <c r="N212" s="21"/>
      <c r="O212" s="21"/>
      <c r="P212" s="21"/>
    </row>
    <row r="213" spans="1:16" x14ac:dyDescent="0.25">
      <c r="A213" s="21"/>
      <c r="B213" s="21"/>
      <c r="C213" s="21"/>
      <c r="D213" s="21"/>
      <c r="E213" s="21"/>
      <c r="F213" s="174"/>
      <c r="G213" s="174"/>
      <c r="H213" s="174"/>
      <c r="I213" s="174"/>
      <c r="J213" s="174"/>
      <c r="K213" s="21"/>
      <c r="L213" s="21"/>
      <c r="M213" s="21"/>
      <c r="N213" s="21"/>
      <c r="O213" s="21"/>
      <c r="P213" s="21"/>
    </row>
    <row r="214" spans="1:16" x14ac:dyDescent="0.25">
      <c r="A214" s="21"/>
      <c r="B214" s="21"/>
      <c r="C214" s="21"/>
      <c r="D214" s="21"/>
      <c r="E214" s="21"/>
      <c r="F214" s="174"/>
      <c r="G214" s="174"/>
      <c r="H214" s="174"/>
      <c r="I214" s="174"/>
      <c r="J214" s="174"/>
      <c r="K214" s="21"/>
      <c r="L214" s="21"/>
      <c r="M214" s="21"/>
      <c r="N214" s="21"/>
      <c r="O214" s="21"/>
      <c r="P214" s="21"/>
    </row>
    <row r="215" spans="1:16" x14ac:dyDescent="0.25">
      <c r="A215" s="21"/>
      <c r="B215" s="21"/>
      <c r="C215" s="21"/>
      <c r="D215" s="21"/>
      <c r="E215" s="21"/>
      <c r="F215" s="174"/>
      <c r="G215" s="174"/>
      <c r="H215" s="174"/>
      <c r="I215" s="174"/>
      <c r="J215" s="174"/>
      <c r="K215" s="21"/>
      <c r="L215" s="21"/>
      <c r="M215" s="21"/>
      <c r="N215" s="21"/>
      <c r="O215" s="21"/>
      <c r="P215" s="21"/>
    </row>
    <row r="216" spans="1:16" x14ac:dyDescent="0.25">
      <c r="A216" s="21"/>
      <c r="B216" s="21"/>
      <c r="C216" s="21"/>
      <c r="D216" s="21"/>
      <c r="E216" s="21"/>
      <c r="F216" s="174"/>
      <c r="G216" s="174"/>
      <c r="H216" s="174"/>
      <c r="I216" s="174"/>
      <c r="J216" s="174"/>
      <c r="K216" s="21"/>
      <c r="L216" s="21"/>
      <c r="M216" s="21"/>
      <c r="N216" s="21"/>
      <c r="O216" s="21"/>
      <c r="P216" s="21"/>
    </row>
    <row r="217" spans="1:16" x14ac:dyDescent="0.25">
      <c r="A217" s="21"/>
      <c r="B217" s="21"/>
      <c r="C217" s="21"/>
      <c r="D217" s="21"/>
      <c r="E217" s="21"/>
      <c r="F217" s="174"/>
      <c r="G217" s="174"/>
      <c r="H217" s="174"/>
      <c r="I217" s="174"/>
      <c r="J217" s="174"/>
      <c r="K217" s="21"/>
      <c r="L217" s="21"/>
      <c r="M217" s="21"/>
      <c r="N217" s="21"/>
      <c r="O217" s="21"/>
      <c r="P217" s="21"/>
    </row>
    <row r="218" spans="1:16" x14ac:dyDescent="0.25">
      <c r="A218" s="21"/>
      <c r="B218" s="21"/>
      <c r="C218" s="21"/>
      <c r="D218" s="21"/>
      <c r="E218" s="21"/>
      <c r="F218" s="174"/>
      <c r="G218" s="174"/>
      <c r="H218" s="174"/>
      <c r="I218" s="174"/>
      <c r="J218" s="174"/>
      <c r="K218" s="21"/>
      <c r="L218" s="21"/>
      <c r="M218" s="21"/>
      <c r="N218" s="21"/>
      <c r="O218" s="21"/>
      <c r="P218" s="21"/>
    </row>
    <row r="219" spans="1:16" x14ac:dyDescent="0.25">
      <c r="A219" s="21"/>
      <c r="B219" s="21"/>
      <c r="C219" s="21"/>
      <c r="D219" s="21"/>
      <c r="E219" s="21"/>
      <c r="F219" s="174"/>
      <c r="G219" s="174"/>
      <c r="H219" s="174"/>
      <c r="I219" s="174"/>
      <c r="J219" s="174"/>
      <c r="K219" s="21"/>
      <c r="L219" s="21"/>
      <c r="M219" s="21"/>
      <c r="N219" s="21"/>
      <c r="O219" s="21"/>
      <c r="P219" s="21"/>
    </row>
    <row r="220" spans="1:16" x14ac:dyDescent="0.25">
      <c r="A220" s="21"/>
      <c r="B220" s="21"/>
      <c r="C220" s="21"/>
      <c r="D220" s="21"/>
      <c r="E220" s="21"/>
      <c r="F220" s="174"/>
      <c r="G220" s="174"/>
      <c r="H220" s="174"/>
      <c r="I220" s="174"/>
      <c r="J220" s="174"/>
      <c r="K220" s="21"/>
      <c r="L220" s="21"/>
      <c r="M220" s="21"/>
      <c r="N220" s="21"/>
      <c r="O220" s="21"/>
      <c r="P220" s="21"/>
    </row>
    <row r="221" spans="1:16" x14ac:dyDescent="0.25">
      <c r="A221" s="21"/>
      <c r="B221" s="21"/>
      <c r="C221" s="21"/>
      <c r="D221" s="21"/>
      <c r="E221" s="21"/>
      <c r="F221" s="174"/>
      <c r="G221" s="174"/>
      <c r="H221" s="174"/>
      <c r="I221" s="174"/>
      <c r="J221" s="174"/>
      <c r="K221" s="21"/>
      <c r="L221" s="21"/>
      <c r="M221" s="21"/>
      <c r="N221" s="21"/>
      <c r="O221" s="21"/>
      <c r="P221" s="21"/>
    </row>
    <row r="222" spans="1:16" x14ac:dyDescent="0.25">
      <c r="A222" s="21"/>
      <c r="B222" s="21"/>
      <c r="C222" s="21"/>
      <c r="D222" s="21"/>
      <c r="E222" s="21"/>
      <c r="F222" s="174"/>
      <c r="G222" s="174"/>
      <c r="H222" s="174"/>
      <c r="I222" s="174"/>
      <c r="J222" s="174"/>
      <c r="K222" s="21"/>
      <c r="L222" s="21"/>
      <c r="M222" s="21"/>
      <c r="N222" s="21"/>
      <c r="O222" s="21"/>
      <c r="P222" s="21"/>
    </row>
    <row r="223" spans="1:16" x14ac:dyDescent="0.25">
      <c r="A223" s="21"/>
      <c r="B223" s="21"/>
      <c r="C223" s="21"/>
      <c r="D223" s="21"/>
      <c r="E223" s="21"/>
      <c r="F223" s="174"/>
      <c r="G223" s="174"/>
      <c r="H223" s="174"/>
      <c r="I223" s="174"/>
      <c r="J223" s="174"/>
      <c r="K223" s="21"/>
      <c r="L223" s="21"/>
      <c r="M223" s="21"/>
      <c r="N223" s="21"/>
      <c r="O223" s="21"/>
      <c r="P223" s="21"/>
    </row>
    <row r="224" spans="1:16" x14ac:dyDescent="0.25">
      <c r="A224" s="21"/>
      <c r="B224" s="21"/>
      <c r="C224" s="21"/>
      <c r="D224" s="21"/>
      <c r="E224" s="21"/>
      <c r="F224" s="174"/>
      <c r="G224" s="174"/>
      <c r="H224" s="174"/>
      <c r="I224" s="174"/>
      <c r="J224" s="174"/>
      <c r="K224" s="21"/>
      <c r="L224" s="21"/>
      <c r="M224" s="21"/>
      <c r="N224" s="21"/>
      <c r="O224" s="21"/>
      <c r="P224" s="21"/>
    </row>
    <row r="225" spans="1:16" x14ac:dyDescent="0.25">
      <c r="A225" s="21"/>
      <c r="B225" s="21"/>
      <c r="C225" s="21"/>
      <c r="D225" s="21"/>
      <c r="E225" s="21"/>
      <c r="F225" s="174"/>
      <c r="G225" s="174"/>
      <c r="H225" s="174"/>
      <c r="I225" s="174"/>
      <c r="J225" s="174"/>
      <c r="K225" s="21"/>
      <c r="L225" s="21"/>
      <c r="M225" s="21"/>
      <c r="N225" s="21"/>
      <c r="O225" s="21"/>
      <c r="P225" s="21"/>
    </row>
    <row r="226" spans="1:16" x14ac:dyDescent="0.25">
      <c r="A226" s="21"/>
      <c r="B226" s="21"/>
      <c r="C226" s="21"/>
      <c r="D226" s="21"/>
      <c r="E226" s="21"/>
      <c r="F226" s="174"/>
      <c r="G226" s="174"/>
      <c r="H226" s="174"/>
      <c r="I226" s="174"/>
      <c r="J226" s="174"/>
      <c r="K226" s="21"/>
      <c r="L226" s="21"/>
      <c r="M226" s="21"/>
      <c r="N226" s="21"/>
      <c r="O226" s="21"/>
      <c r="P226" s="21"/>
    </row>
    <row r="227" spans="1:16" x14ac:dyDescent="0.25">
      <c r="A227" s="21"/>
      <c r="B227" s="21"/>
      <c r="C227" s="21"/>
      <c r="D227" s="21"/>
      <c r="E227" s="21"/>
      <c r="F227" s="174"/>
      <c r="G227" s="174"/>
      <c r="H227" s="174"/>
      <c r="I227" s="174"/>
      <c r="J227" s="174"/>
      <c r="K227" s="21"/>
      <c r="L227" s="21"/>
      <c r="M227" s="21"/>
      <c r="N227" s="21"/>
      <c r="O227" s="21"/>
      <c r="P227" s="21"/>
    </row>
    <row r="228" spans="1:16" x14ac:dyDescent="0.25">
      <c r="A228" s="21"/>
      <c r="B228" s="21"/>
      <c r="C228" s="21"/>
      <c r="D228" s="21"/>
      <c r="E228" s="21"/>
      <c r="F228" s="174"/>
      <c r="G228" s="174"/>
      <c r="H228" s="174"/>
      <c r="I228" s="174"/>
      <c r="J228" s="174"/>
      <c r="K228" s="21"/>
      <c r="L228" s="21"/>
      <c r="M228" s="21"/>
      <c r="N228" s="21"/>
      <c r="O228" s="21"/>
      <c r="P228" s="21"/>
    </row>
    <row r="229" spans="1:16" x14ac:dyDescent="0.25">
      <c r="A229" s="21"/>
      <c r="B229" s="21"/>
      <c r="C229" s="21"/>
      <c r="D229" s="21"/>
      <c r="E229" s="21"/>
      <c r="F229" s="174"/>
      <c r="G229" s="174"/>
      <c r="H229" s="174"/>
      <c r="I229" s="174"/>
      <c r="J229" s="174"/>
      <c r="K229" s="21"/>
      <c r="L229" s="21"/>
      <c r="M229" s="21"/>
      <c r="N229" s="21"/>
      <c r="O229" s="21"/>
      <c r="P229" s="21"/>
    </row>
    <row r="230" spans="1:16" x14ac:dyDescent="0.25">
      <c r="A230" s="21"/>
      <c r="B230" s="21"/>
      <c r="C230" s="21"/>
      <c r="D230" s="21"/>
      <c r="E230" s="21"/>
      <c r="F230" s="174"/>
      <c r="G230" s="174"/>
      <c r="H230" s="174"/>
      <c r="I230" s="174"/>
      <c r="J230" s="174"/>
      <c r="K230" s="21"/>
      <c r="L230" s="21"/>
      <c r="M230" s="21"/>
      <c r="N230" s="21"/>
      <c r="O230" s="21"/>
      <c r="P230" s="21"/>
    </row>
    <row r="231" spans="1:16" x14ac:dyDescent="0.25">
      <c r="A231" s="21"/>
      <c r="B231" s="21"/>
      <c r="C231" s="21"/>
      <c r="D231" s="21"/>
      <c r="E231" s="21"/>
      <c r="F231" s="174"/>
      <c r="G231" s="174"/>
      <c r="H231" s="174"/>
      <c r="I231" s="174"/>
      <c r="J231" s="174"/>
      <c r="K231" s="21"/>
      <c r="L231" s="21"/>
      <c r="M231" s="21"/>
      <c r="N231" s="21"/>
      <c r="O231" s="21"/>
      <c r="P231" s="21"/>
    </row>
    <row r="232" spans="1:16" x14ac:dyDescent="0.25">
      <c r="A232" s="21"/>
      <c r="B232" s="21"/>
      <c r="C232" s="21"/>
      <c r="D232" s="21"/>
      <c r="E232" s="21"/>
      <c r="F232" s="174"/>
      <c r="G232" s="174"/>
      <c r="H232" s="174"/>
      <c r="I232" s="174"/>
      <c r="J232" s="174"/>
      <c r="K232" s="21"/>
      <c r="L232" s="21"/>
      <c r="M232" s="21"/>
      <c r="N232" s="21"/>
      <c r="O232" s="21"/>
      <c r="P232" s="21"/>
    </row>
    <row r="233" spans="1:16" x14ac:dyDescent="0.25">
      <c r="A233" s="21"/>
      <c r="B233" s="21"/>
      <c r="C233" s="21"/>
      <c r="D233" s="21"/>
      <c r="E233" s="21"/>
      <c r="F233" s="174"/>
      <c r="G233" s="174"/>
      <c r="H233" s="174"/>
      <c r="I233" s="174"/>
      <c r="J233" s="174"/>
      <c r="K233" s="21"/>
      <c r="L233" s="21"/>
      <c r="M233" s="21"/>
      <c r="N233" s="21"/>
      <c r="O233" s="21"/>
      <c r="P233" s="21"/>
    </row>
    <row r="234" spans="1:16" x14ac:dyDescent="0.25">
      <c r="A234" s="21"/>
      <c r="B234" s="21"/>
      <c r="C234" s="21"/>
      <c r="D234" s="21"/>
      <c r="E234" s="21"/>
      <c r="F234" s="174"/>
      <c r="G234" s="174"/>
      <c r="H234" s="174"/>
      <c r="I234" s="174"/>
      <c r="J234" s="174"/>
      <c r="K234" s="21"/>
      <c r="L234" s="21"/>
      <c r="M234" s="21"/>
      <c r="N234" s="21"/>
      <c r="O234" s="21"/>
      <c r="P234" s="21"/>
    </row>
    <row r="235" spans="1:16" x14ac:dyDescent="0.25">
      <c r="A235" s="21"/>
      <c r="B235" s="21"/>
      <c r="C235" s="21"/>
      <c r="D235" s="21"/>
      <c r="E235" s="21"/>
      <c r="F235" s="174"/>
      <c r="G235" s="174"/>
      <c r="H235" s="174"/>
      <c r="I235" s="174"/>
      <c r="J235" s="174"/>
      <c r="K235" s="21"/>
      <c r="L235" s="21"/>
      <c r="M235" s="21"/>
      <c r="N235" s="21"/>
      <c r="O235" s="21"/>
      <c r="P235" s="21"/>
    </row>
    <row r="236" spans="1:16" x14ac:dyDescent="0.25">
      <c r="A236" s="21"/>
      <c r="B236" s="21"/>
      <c r="C236" s="21"/>
      <c r="D236" s="21"/>
      <c r="E236" s="21"/>
      <c r="F236" s="174"/>
      <c r="G236" s="174"/>
      <c r="H236" s="174"/>
      <c r="I236" s="174"/>
      <c r="J236" s="174"/>
      <c r="K236" s="21"/>
      <c r="L236" s="21"/>
      <c r="M236" s="21"/>
      <c r="N236" s="21"/>
      <c r="O236" s="21"/>
      <c r="P236" s="21"/>
    </row>
    <row r="237" spans="1:16" x14ac:dyDescent="0.25">
      <c r="A237" s="21"/>
      <c r="B237" s="21"/>
      <c r="C237" s="21"/>
      <c r="D237" s="21"/>
      <c r="E237" s="21"/>
      <c r="F237" s="174"/>
      <c r="G237" s="174"/>
      <c r="H237" s="174"/>
      <c r="I237" s="174"/>
      <c r="J237" s="174"/>
      <c r="K237" s="21"/>
      <c r="L237" s="21"/>
      <c r="M237" s="21"/>
      <c r="N237" s="21"/>
      <c r="O237" s="21"/>
      <c r="P237" s="21"/>
    </row>
    <row r="238" spans="1:16" x14ac:dyDescent="0.25">
      <c r="A238" s="21"/>
      <c r="B238" s="21"/>
      <c r="C238" s="21"/>
      <c r="D238" s="21"/>
      <c r="E238" s="21"/>
      <c r="F238" s="174"/>
      <c r="G238" s="174"/>
      <c r="H238" s="174"/>
      <c r="I238" s="174"/>
      <c r="J238" s="174"/>
      <c r="K238" s="21"/>
      <c r="L238" s="21"/>
      <c r="M238" s="21"/>
      <c r="N238" s="21"/>
      <c r="O238" s="21"/>
      <c r="P238" s="21"/>
    </row>
    <row r="239" spans="1:16" x14ac:dyDescent="0.25">
      <c r="A239" s="21"/>
      <c r="B239" s="21"/>
      <c r="C239" s="21"/>
      <c r="D239" s="21"/>
      <c r="E239" s="21"/>
      <c r="F239" s="174"/>
      <c r="G239" s="174"/>
      <c r="H239" s="174"/>
      <c r="I239" s="174"/>
      <c r="J239" s="174"/>
      <c r="K239" s="21"/>
      <c r="L239" s="21"/>
      <c r="M239" s="21"/>
      <c r="N239" s="21"/>
      <c r="O239" s="21"/>
      <c r="P239" s="21"/>
    </row>
    <row r="240" spans="1:16" x14ac:dyDescent="0.25">
      <c r="A240" s="21"/>
      <c r="B240" s="21"/>
      <c r="C240" s="21"/>
      <c r="D240" s="21"/>
      <c r="E240" s="21"/>
      <c r="F240" s="174"/>
      <c r="G240" s="174"/>
      <c r="H240" s="174"/>
      <c r="I240" s="174"/>
      <c r="J240" s="174"/>
      <c r="K240" s="21"/>
      <c r="L240" s="21"/>
      <c r="M240" s="21"/>
      <c r="N240" s="21"/>
      <c r="O240" s="21"/>
      <c r="P240" s="21"/>
    </row>
    <row r="241" spans="1:16" x14ac:dyDescent="0.25">
      <c r="A241" s="21"/>
      <c r="B241" s="21"/>
      <c r="C241" s="21"/>
      <c r="D241" s="21"/>
      <c r="E241" s="21"/>
      <c r="F241" s="174"/>
      <c r="G241" s="174"/>
      <c r="H241" s="174"/>
      <c r="I241" s="174"/>
      <c r="J241" s="174"/>
      <c r="K241" s="21"/>
      <c r="L241" s="21"/>
      <c r="M241" s="21"/>
      <c r="N241" s="21"/>
      <c r="O241" s="21"/>
      <c r="P241" s="21"/>
    </row>
    <row r="242" spans="1:16" x14ac:dyDescent="0.25">
      <c r="A242" s="21"/>
      <c r="B242" s="21"/>
      <c r="C242" s="21"/>
      <c r="D242" s="21"/>
      <c r="E242" s="21"/>
      <c r="F242" s="174"/>
      <c r="G242" s="174"/>
      <c r="H242" s="174"/>
      <c r="I242" s="174"/>
      <c r="J242" s="174"/>
      <c r="K242" s="21"/>
      <c r="L242" s="21"/>
      <c r="M242" s="21"/>
      <c r="N242" s="21"/>
      <c r="O242" s="21"/>
      <c r="P242" s="21"/>
    </row>
    <row r="243" spans="1:16" x14ac:dyDescent="0.25">
      <c r="A243" s="21"/>
      <c r="B243" s="21"/>
      <c r="C243" s="21"/>
      <c r="D243" s="21"/>
      <c r="E243" s="21"/>
      <c r="F243" s="174"/>
      <c r="G243" s="174"/>
      <c r="H243" s="174"/>
      <c r="I243" s="174"/>
      <c r="J243" s="174"/>
      <c r="K243" s="21"/>
      <c r="L243" s="21"/>
      <c r="M243" s="21"/>
      <c r="N243" s="21"/>
      <c r="O243" s="21"/>
      <c r="P243" s="21"/>
    </row>
    <row r="244" spans="1:16" x14ac:dyDescent="0.25">
      <c r="A244" s="21"/>
      <c r="B244" s="21"/>
      <c r="C244" s="21"/>
      <c r="D244" s="21"/>
      <c r="E244" s="21"/>
      <c r="F244" s="174"/>
      <c r="G244" s="174"/>
      <c r="H244" s="174"/>
      <c r="I244" s="174"/>
      <c r="J244" s="174"/>
      <c r="K244" s="21"/>
      <c r="L244" s="21"/>
      <c r="M244" s="21"/>
      <c r="N244" s="21"/>
      <c r="O244" s="21"/>
      <c r="P244" s="21"/>
    </row>
    <row r="245" spans="1:16" x14ac:dyDescent="0.25">
      <c r="A245" s="21"/>
      <c r="B245" s="21"/>
      <c r="C245" s="21"/>
      <c r="D245" s="21"/>
      <c r="E245" s="21"/>
      <c r="F245" s="174"/>
      <c r="G245" s="174"/>
      <c r="H245" s="174"/>
      <c r="I245" s="174"/>
      <c r="J245" s="174"/>
      <c r="K245" s="21"/>
      <c r="L245" s="21"/>
      <c r="M245" s="21"/>
      <c r="N245" s="21"/>
      <c r="O245" s="21"/>
      <c r="P245" s="21"/>
    </row>
    <row r="246" spans="1:16" x14ac:dyDescent="0.25">
      <c r="A246" s="21"/>
      <c r="B246" s="21"/>
      <c r="C246" s="21"/>
      <c r="D246" s="21"/>
      <c r="E246" s="21"/>
      <c r="F246" s="174"/>
      <c r="G246" s="174"/>
      <c r="H246" s="174"/>
      <c r="I246" s="174"/>
      <c r="J246" s="174"/>
      <c r="K246" s="21"/>
      <c r="L246" s="21"/>
      <c r="M246" s="21"/>
      <c r="N246" s="21"/>
      <c r="O246" s="21"/>
      <c r="P246" s="21"/>
    </row>
    <row r="247" spans="1:16" x14ac:dyDescent="0.25">
      <c r="A247" s="21"/>
      <c r="B247" s="21"/>
      <c r="C247" s="21"/>
      <c r="D247" s="21"/>
      <c r="E247" s="21"/>
      <c r="F247" s="174"/>
      <c r="G247" s="174"/>
      <c r="H247" s="174"/>
      <c r="I247" s="174"/>
      <c r="J247" s="174"/>
      <c r="K247" s="21"/>
      <c r="L247" s="21"/>
      <c r="M247" s="21"/>
      <c r="N247" s="21"/>
      <c r="O247" s="21"/>
      <c r="P247" s="21"/>
    </row>
    <row r="248" spans="1:16" x14ac:dyDescent="0.25">
      <c r="A248" s="21"/>
      <c r="B248" s="21"/>
      <c r="C248" s="21"/>
      <c r="D248" s="21"/>
      <c r="E248" s="21"/>
      <c r="F248" s="174"/>
      <c r="G248" s="174"/>
      <c r="H248" s="174"/>
      <c r="I248" s="174"/>
      <c r="J248" s="174"/>
      <c r="K248" s="21"/>
      <c r="L248" s="21"/>
      <c r="M248" s="21"/>
      <c r="N248" s="21"/>
      <c r="O248" s="21"/>
      <c r="P248" s="21"/>
    </row>
    <row r="249" spans="1:16" x14ac:dyDescent="0.25">
      <c r="A249" s="21"/>
      <c r="B249" s="21"/>
      <c r="C249" s="21"/>
      <c r="D249" s="21"/>
      <c r="E249" s="21"/>
      <c r="F249" s="174"/>
      <c r="G249" s="174"/>
      <c r="H249" s="174"/>
      <c r="I249" s="174"/>
      <c r="J249" s="174"/>
      <c r="K249" s="21"/>
      <c r="L249" s="21"/>
      <c r="M249" s="21"/>
      <c r="N249" s="21"/>
      <c r="O249" s="21"/>
      <c r="P249" s="21"/>
    </row>
    <row r="250" spans="1:16" x14ac:dyDescent="0.25">
      <c r="A250" s="21"/>
      <c r="B250" s="21"/>
      <c r="C250" s="21"/>
      <c r="D250" s="21"/>
      <c r="E250" s="21"/>
      <c r="F250" s="174"/>
      <c r="G250" s="174"/>
      <c r="H250" s="174"/>
      <c r="I250" s="174"/>
      <c r="J250" s="174"/>
      <c r="K250" s="21"/>
      <c r="L250" s="21"/>
      <c r="M250" s="21"/>
      <c r="N250" s="21"/>
      <c r="O250" s="21"/>
      <c r="P250" s="21"/>
    </row>
    <row r="251" spans="1:16" x14ac:dyDescent="0.25">
      <c r="A251" s="21"/>
      <c r="B251" s="21"/>
      <c r="C251" s="21"/>
      <c r="D251" s="21"/>
      <c r="E251" s="21"/>
      <c r="F251" s="174"/>
      <c r="G251" s="174"/>
      <c r="H251" s="174"/>
      <c r="I251" s="174"/>
      <c r="J251" s="174"/>
      <c r="K251" s="21"/>
      <c r="L251" s="21"/>
      <c r="M251" s="21"/>
      <c r="N251" s="21"/>
      <c r="O251" s="21"/>
      <c r="P251" s="21"/>
    </row>
    <row r="252" spans="1:16" x14ac:dyDescent="0.25">
      <c r="A252" s="21"/>
      <c r="B252" s="21"/>
      <c r="C252" s="21"/>
      <c r="D252" s="21"/>
      <c r="E252" s="21"/>
      <c r="F252" s="174"/>
      <c r="G252" s="174"/>
      <c r="H252" s="174"/>
      <c r="I252" s="174"/>
      <c r="J252" s="174"/>
      <c r="K252" s="21"/>
      <c r="L252" s="21"/>
      <c r="M252" s="21"/>
      <c r="N252" s="21"/>
      <c r="O252" s="21"/>
      <c r="P252" s="21"/>
    </row>
    <row r="253" spans="1:16" x14ac:dyDescent="0.25">
      <c r="A253" s="21"/>
      <c r="B253" s="21"/>
      <c r="C253" s="21"/>
      <c r="D253" s="21"/>
      <c r="E253" s="21"/>
      <c r="F253" s="174"/>
      <c r="G253" s="174"/>
      <c r="H253" s="174"/>
      <c r="I253" s="174"/>
      <c r="J253" s="174"/>
      <c r="K253" s="21"/>
      <c r="L253" s="21"/>
      <c r="M253" s="21"/>
      <c r="N253" s="21"/>
      <c r="O253" s="21"/>
      <c r="P253" s="21"/>
    </row>
    <row r="254" spans="1:16" x14ac:dyDescent="0.25">
      <c r="A254" s="21"/>
      <c r="B254" s="21"/>
      <c r="C254" s="21"/>
      <c r="D254" s="21"/>
      <c r="E254" s="21"/>
      <c r="F254" s="174"/>
      <c r="G254" s="174"/>
      <c r="H254" s="174"/>
      <c r="I254" s="174"/>
      <c r="J254" s="174"/>
      <c r="K254" s="21"/>
      <c r="L254" s="21"/>
      <c r="M254" s="21"/>
      <c r="N254" s="21"/>
      <c r="O254" s="21"/>
      <c r="P254" s="21"/>
    </row>
    <row r="255" spans="1:16" x14ac:dyDescent="0.25">
      <c r="A255" s="21"/>
      <c r="B255" s="21"/>
      <c r="C255" s="21"/>
      <c r="D255" s="21"/>
      <c r="E255" s="21"/>
      <c r="F255" s="174"/>
      <c r="G255" s="174"/>
      <c r="H255" s="174"/>
      <c r="I255" s="174"/>
      <c r="J255" s="174"/>
      <c r="K255" s="21"/>
      <c r="L255" s="21"/>
      <c r="M255" s="21"/>
      <c r="N255" s="21"/>
      <c r="O255" s="21"/>
      <c r="P255" s="21"/>
    </row>
    <row r="256" spans="1:16" x14ac:dyDescent="0.25">
      <c r="A256" s="21"/>
      <c r="B256" s="21"/>
      <c r="C256" s="21"/>
      <c r="D256" s="21"/>
      <c r="E256" s="21"/>
      <c r="F256" s="174"/>
      <c r="G256" s="174"/>
      <c r="H256" s="174"/>
      <c r="I256" s="174"/>
      <c r="J256" s="174"/>
      <c r="K256" s="21"/>
      <c r="L256" s="21"/>
      <c r="M256" s="21"/>
      <c r="N256" s="21"/>
      <c r="O256" s="21"/>
      <c r="P256" s="21"/>
    </row>
    <row r="257" spans="1:16" x14ac:dyDescent="0.25">
      <c r="A257" s="21"/>
      <c r="B257" s="21"/>
      <c r="C257" s="21"/>
      <c r="D257" s="21"/>
      <c r="E257" s="21"/>
      <c r="F257" s="174"/>
      <c r="G257" s="174"/>
      <c r="H257" s="174"/>
      <c r="I257" s="174"/>
      <c r="J257" s="174"/>
      <c r="K257" s="21"/>
      <c r="L257" s="21"/>
      <c r="M257" s="21"/>
      <c r="N257" s="21"/>
      <c r="O257" s="21"/>
      <c r="P257" s="21"/>
    </row>
    <row r="258" spans="1:16" x14ac:dyDescent="0.25">
      <c r="A258" s="21"/>
      <c r="B258" s="21"/>
      <c r="C258" s="21"/>
      <c r="D258" s="21"/>
      <c r="E258" s="21"/>
      <c r="F258" s="174"/>
      <c r="G258" s="174"/>
      <c r="H258" s="174"/>
      <c r="I258" s="174"/>
      <c r="J258" s="174"/>
      <c r="K258" s="21"/>
      <c r="L258" s="21"/>
      <c r="M258" s="21"/>
      <c r="N258" s="21"/>
      <c r="O258" s="21"/>
      <c r="P258" s="21"/>
    </row>
  </sheetData>
  <mergeCells count="20">
    <mergeCell ref="A1:P1"/>
    <mergeCell ref="A3:P3"/>
    <mergeCell ref="A4:P4"/>
    <mergeCell ref="C6:P6"/>
    <mergeCell ref="C7:P7"/>
    <mergeCell ref="B55:C55"/>
    <mergeCell ref="E55:H55"/>
    <mergeCell ref="A51:J51"/>
    <mergeCell ref="C8:P8"/>
    <mergeCell ref="O53:P53"/>
    <mergeCell ref="M11:P11"/>
    <mergeCell ref="M13:P13"/>
    <mergeCell ref="A15:A16"/>
    <mergeCell ref="B15:B16"/>
    <mergeCell ref="C15:C16"/>
    <mergeCell ref="D15:D16"/>
    <mergeCell ref="E15:E16"/>
    <mergeCell ref="F15:K15"/>
    <mergeCell ref="L15:P15"/>
    <mergeCell ref="C9:P9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73"/>
  <sheetViews>
    <sheetView showZeros="0" topLeftCell="A49" zoomScale="90" zoomScaleNormal="90" workbookViewId="0">
      <selection activeCell="L13" sqref="L13"/>
    </sheetView>
  </sheetViews>
  <sheetFormatPr defaultColWidth="9.140625" defaultRowHeight="15" outlineLevelRow="1" x14ac:dyDescent="0.25"/>
  <cols>
    <col min="1" max="2" width="8.7109375" style="68" customWidth="1"/>
    <col min="3" max="3" width="44.7109375" style="68" customWidth="1"/>
    <col min="4" max="5" width="9.7109375" style="68" customWidth="1"/>
    <col min="6" max="10" width="8.7109375" style="209" customWidth="1"/>
    <col min="11" max="11" width="8.7109375" style="68" customWidth="1"/>
    <col min="12" max="15" width="10.7109375" style="68" customWidth="1"/>
    <col min="16" max="16" width="12.7109375" style="68" customWidth="1"/>
    <col min="17" max="16384" width="9.140625" style="68"/>
  </cols>
  <sheetData>
    <row r="1" spans="1:16" ht="20.25" x14ac:dyDescent="0.3">
      <c r="A1" s="239" t="str">
        <f>"Lokālā tāme Nr. "&amp;KOPS1!B32</f>
        <v>Lokālā tāme Nr. 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3" spans="1:16" ht="20.25" x14ac:dyDescent="0.3">
      <c r="A3" s="245" t="str">
        <f>KOPS1!C32</f>
        <v>Ārējie vājstrāvas tīkli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</row>
    <row r="4" spans="1:16" x14ac:dyDescent="0.25">
      <c r="A4" s="246" t="s">
        <v>60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</row>
    <row r="5" spans="1:16" x14ac:dyDescent="0.25">
      <c r="A5" s="21"/>
      <c r="B5" s="21"/>
      <c r="C5" s="21"/>
      <c r="D5" s="21"/>
      <c r="E5" s="21"/>
      <c r="F5" s="174"/>
      <c r="G5" s="174"/>
      <c r="H5" s="174"/>
      <c r="I5" s="174"/>
      <c r="J5" s="174"/>
      <c r="K5" s="21"/>
      <c r="L5" s="21"/>
      <c r="M5" s="21"/>
      <c r="N5" s="21"/>
      <c r="O5" s="21"/>
      <c r="P5" s="21"/>
    </row>
    <row r="6" spans="1:16" x14ac:dyDescent="0.25">
      <c r="A6" s="21" t="s">
        <v>1</v>
      </c>
      <c r="B6" s="21"/>
      <c r="C6" s="240" t="str">
        <f>KOPS1!C16</f>
        <v>Skvēra Lielā iela 6 un Jaunā ielā 5, Tukumā pārbūve</v>
      </c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</row>
    <row r="7" spans="1:16" x14ac:dyDescent="0.25">
      <c r="A7" s="21" t="s">
        <v>0</v>
      </c>
      <c r="B7" s="21"/>
      <c r="C7" s="240" t="str">
        <f>KOPS1!C17</f>
        <v>Skvēra Lielā iela 6 un Jaunā ielā 5, Tukumā pārbūve</v>
      </c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</row>
    <row r="8" spans="1:16" x14ac:dyDescent="0.25">
      <c r="A8" s="21" t="s">
        <v>2</v>
      </c>
      <c r="B8" s="21"/>
      <c r="C8" s="240" t="str">
        <f>KOPS1!C18</f>
        <v>Lielā iela 6 un Jaunā iela 5, Tukums</v>
      </c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</row>
    <row r="9" spans="1:16" x14ac:dyDescent="0.25">
      <c r="A9" s="21" t="s">
        <v>3</v>
      </c>
      <c r="B9" s="21"/>
      <c r="C9" s="240">
        <f>KOPS1!C19</f>
        <v>357</v>
      </c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</row>
    <row r="10" spans="1:16" x14ac:dyDescent="0.25">
      <c r="A10" s="21"/>
      <c r="B10" s="21"/>
      <c r="C10" s="21"/>
      <c r="D10" s="21"/>
      <c r="E10" s="21"/>
      <c r="F10" s="174"/>
      <c r="G10" s="174"/>
      <c r="H10" s="174"/>
      <c r="I10" s="174"/>
      <c r="J10" s="174"/>
      <c r="K10" s="21"/>
    </row>
    <row r="11" spans="1:16" x14ac:dyDescent="0.25">
      <c r="A11" s="21" t="s">
        <v>270</v>
      </c>
      <c r="B11" s="21"/>
      <c r="C11" s="21"/>
      <c r="D11" s="21"/>
      <c r="E11" s="21"/>
      <c r="F11" s="174"/>
      <c r="G11" s="174"/>
      <c r="H11" s="174"/>
      <c r="I11" s="174"/>
      <c r="J11" s="174"/>
      <c r="K11" s="21"/>
      <c r="M11" s="272">
        <f>P66</f>
        <v>0</v>
      </c>
      <c r="N11" s="272"/>
      <c r="O11" s="272"/>
      <c r="P11" s="272"/>
    </row>
    <row r="12" spans="1:16" x14ac:dyDescent="0.25">
      <c r="A12" s="21"/>
      <c r="B12" s="21"/>
      <c r="C12" s="21"/>
      <c r="D12" s="21"/>
      <c r="E12" s="21"/>
      <c r="F12" s="174"/>
      <c r="G12" s="174"/>
      <c r="H12" s="174"/>
      <c r="I12" s="174"/>
      <c r="J12" s="174"/>
      <c r="K12" s="21"/>
      <c r="L12" s="21"/>
      <c r="M12" s="21"/>
      <c r="N12" s="21"/>
      <c r="O12" s="21"/>
      <c r="P12" s="21"/>
    </row>
    <row r="13" spans="1:16" x14ac:dyDescent="0.25">
      <c r="A13" s="21"/>
      <c r="B13" s="21"/>
      <c r="C13" s="21"/>
      <c r="D13" s="21"/>
      <c r="E13" s="21"/>
      <c r="F13" s="174"/>
      <c r="G13" s="174"/>
      <c r="H13" s="174"/>
      <c r="I13" s="174"/>
      <c r="J13" s="174"/>
      <c r="K13" s="21"/>
      <c r="M13" s="252"/>
      <c r="N13" s="252"/>
      <c r="O13" s="252"/>
      <c r="P13" s="252"/>
    </row>
    <row r="15" spans="1:16" ht="15" customHeight="1" x14ac:dyDescent="0.25">
      <c r="A15" s="253" t="s">
        <v>4</v>
      </c>
      <c r="B15" s="253" t="s">
        <v>5</v>
      </c>
      <c r="C15" s="253" t="s">
        <v>40</v>
      </c>
      <c r="D15" s="253" t="s">
        <v>6</v>
      </c>
      <c r="E15" s="253" t="s">
        <v>7</v>
      </c>
      <c r="F15" s="253" t="s">
        <v>8</v>
      </c>
      <c r="G15" s="253"/>
      <c r="H15" s="253"/>
      <c r="I15" s="253"/>
      <c r="J15" s="253"/>
      <c r="K15" s="253"/>
      <c r="L15" s="253" t="s">
        <v>9</v>
      </c>
      <c r="M15" s="253"/>
      <c r="N15" s="253"/>
      <c r="O15" s="253"/>
      <c r="P15" s="253"/>
    </row>
    <row r="16" spans="1:16" ht="51" x14ac:dyDescent="0.25">
      <c r="A16" s="253"/>
      <c r="B16" s="253"/>
      <c r="C16" s="253"/>
      <c r="D16" s="253"/>
      <c r="E16" s="253"/>
      <c r="F16" s="141" t="s">
        <v>28</v>
      </c>
      <c r="G16" s="141" t="s">
        <v>29</v>
      </c>
      <c r="H16" s="141" t="s">
        <v>41</v>
      </c>
      <c r="I16" s="141" t="s">
        <v>42</v>
      </c>
      <c r="J16" s="141" t="s">
        <v>43</v>
      </c>
      <c r="K16" s="141" t="s">
        <v>44</v>
      </c>
      <c r="L16" s="141" t="s">
        <v>30</v>
      </c>
      <c r="M16" s="141" t="s">
        <v>41</v>
      </c>
      <c r="N16" s="141" t="s">
        <v>42</v>
      </c>
      <c r="O16" s="141" t="s">
        <v>43</v>
      </c>
      <c r="P16" s="141" t="s">
        <v>45</v>
      </c>
    </row>
    <row r="17" spans="1:16" ht="15.75" thickBot="1" x14ac:dyDescent="0.3">
      <c r="A17" s="147">
        <v>1</v>
      </c>
      <c r="B17" s="147">
        <v>2</v>
      </c>
      <c r="C17" s="148" t="s">
        <v>35</v>
      </c>
      <c r="D17" s="147" t="s">
        <v>36</v>
      </c>
      <c r="E17" s="149">
        <v>5</v>
      </c>
      <c r="F17" s="149">
        <v>6</v>
      </c>
      <c r="G17" s="149">
        <v>7</v>
      </c>
      <c r="H17" s="149">
        <v>8</v>
      </c>
      <c r="I17" s="149">
        <v>9</v>
      </c>
      <c r="J17" s="149">
        <v>10</v>
      </c>
      <c r="K17" s="149">
        <v>11</v>
      </c>
      <c r="L17" s="149">
        <v>12</v>
      </c>
      <c r="M17" s="149">
        <v>13</v>
      </c>
      <c r="N17" s="149">
        <v>14</v>
      </c>
      <c r="O17" s="149">
        <v>15</v>
      </c>
      <c r="P17" s="149">
        <v>16</v>
      </c>
    </row>
    <row r="18" spans="1:16" ht="15.75" thickTop="1" x14ac:dyDescent="0.25">
      <c r="A18" s="150"/>
      <c r="B18" s="1"/>
      <c r="C18" s="151" t="s">
        <v>100</v>
      </c>
      <c r="D18" s="152"/>
      <c r="E18" s="153"/>
      <c r="F18" s="153"/>
      <c r="G18" s="153"/>
      <c r="H18" s="153"/>
      <c r="I18" s="153"/>
      <c r="J18" s="153"/>
      <c r="K18" s="154"/>
      <c r="L18" s="154"/>
      <c r="M18" s="154"/>
      <c r="N18" s="154"/>
      <c r="O18" s="154"/>
      <c r="P18" s="154"/>
    </row>
    <row r="19" spans="1:16" s="76" customFormat="1" ht="25.5" x14ac:dyDescent="0.25">
      <c r="A19" s="176">
        <v>1</v>
      </c>
      <c r="B19" s="87" t="s">
        <v>66</v>
      </c>
      <c r="C19" s="180" t="s">
        <v>72</v>
      </c>
      <c r="D19" s="181" t="s">
        <v>162</v>
      </c>
      <c r="E19" s="218">
        <v>1</v>
      </c>
      <c r="F19" s="77"/>
      <c r="G19" s="77"/>
      <c r="H19" s="77"/>
      <c r="I19" s="77"/>
      <c r="J19" s="77"/>
      <c r="K19" s="178"/>
      <c r="L19" s="178"/>
      <c r="M19" s="178"/>
      <c r="N19" s="178"/>
      <c r="O19" s="178"/>
      <c r="P19" s="178"/>
    </row>
    <row r="20" spans="1:16" ht="25.5" x14ac:dyDescent="0.25">
      <c r="A20" s="89">
        <f t="shared" ref="A20:A63" si="0">A19+1</f>
        <v>2</v>
      </c>
      <c r="B20" s="87" t="s">
        <v>66</v>
      </c>
      <c r="C20" s="92" t="s">
        <v>73</v>
      </c>
      <c r="D20" s="93" t="s">
        <v>162</v>
      </c>
      <c r="E20" s="164">
        <v>1</v>
      </c>
      <c r="F20" s="60"/>
      <c r="G20" s="60"/>
      <c r="H20" s="60"/>
      <c r="I20" s="60"/>
      <c r="J20" s="77"/>
      <c r="K20" s="90"/>
      <c r="L20" s="90"/>
      <c r="M20" s="90"/>
      <c r="N20" s="90"/>
      <c r="O20" s="90"/>
      <c r="P20" s="90"/>
    </row>
    <row r="21" spans="1:16" ht="25.5" x14ac:dyDescent="0.25">
      <c r="A21" s="89">
        <f t="shared" si="0"/>
        <v>3</v>
      </c>
      <c r="B21" s="87" t="s">
        <v>66</v>
      </c>
      <c r="C21" s="92" t="s">
        <v>74</v>
      </c>
      <c r="D21" s="93" t="s">
        <v>162</v>
      </c>
      <c r="E21" s="164">
        <v>1</v>
      </c>
      <c r="F21" s="60"/>
      <c r="G21" s="60"/>
      <c r="H21" s="60"/>
      <c r="I21" s="60"/>
      <c r="J21" s="77"/>
      <c r="K21" s="90"/>
      <c r="L21" s="90"/>
      <c r="M21" s="90"/>
      <c r="N21" s="90"/>
      <c r="O21" s="90"/>
      <c r="P21" s="90"/>
    </row>
    <row r="22" spans="1:16" x14ac:dyDescent="0.25">
      <c r="A22" s="89">
        <f t="shared" si="0"/>
        <v>4</v>
      </c>
      <c r="B22" s="87" t="s">
        <v>66</v>
      </c>
      <c r="C22" s="92" t="s">
        <v>75</v>
      </c>
      <c r="D22" s="93" t="s">
        <v>161</v>
      </c>
      <c r="E22" s="164">
        <v>1</v>
      </c>
      <c r="F22" s="60"/>
      <c r="G22" s="60"/>
      <c r="H22" s="60"/>
      <c r="I22" s="60"/>
      <c r="J22" s="77"/>
      <c r="K22" s="90"/>
      <c r="L22" s="90"/>
      <c r="M22" s="90"/>
      <c r="N22" s="90"/>
      <c r="O22" s="90"/>
      <c r="P22" s="90"/>
    </row>
    <row r="23" spans="1:16" x14ac:dyDescent="0.25">
      <c r="A23" s="89">
        <f t="shared" si="0"/>
        <v>5</v>
      </c>
      <c r="B23" s="87" t="s">
        <v>66</v>
      </c>
      <c r="C23" s="92" t="s">
        <v>76</v>
      </c>
      <c r="D23" s="93" t="s">
        <v>161</v>
      </c>
      <c r="E23" s="164">
        <v>5</v>
      </c>
      <c r="F23" s="60"/>
      <c r="G23" s="60"/>
      <c r="H23" s="60"/>
      <c r="I23" s="60"/>
      <c r="J23" s="77"/>
      <c r="K23" s="90"/>
      <c r="L23" s="90"/>
      <c r="M23" s="90"/>
      <c r="N23" s="90"/>
      <c r="O23" s="90"/>
      <c r="P23" s="90"/>
    </row>
    <row r="24" spans="1:16" x14ac:dyDescent="0.25">
      <c r="A24" s="89">
        <f t="shared" si="0"/>
        <v>6</v>
      </c>
      <c r="B24" s="87" t="s">
        <v>66</v>
      </c>
      <c r="C24" s="92" t="s">
        <v>77</v>
      </c>
      <c r="D24" s="93" t="s">
        <v>161</v>
      </c>
      <c r="E24" s="164">
        <v>1</v>
      </c>
      <c r="F24" s="60"/>
      <c r="G24" s="60"/>
      <c r="H24" s="60"/>
      <c r="I24" s="60"/>
      <c r="J24" s="77"/>
      <c r="K24" s="90"/>
      <c r="L24" s="90"/>
      <c r="M24" s="90"/>
      <c r="N24" s="90"/>
      <c r="O24" s="90"/>
      <c r="P24" s="90"/>
    </row>
    <row r="25" spans="1:16" ht="25.5" x14ac:dyDescent="0.25">
      <c r="A25" s="89">
        <f t="shared" si="0"/>
        <v>7</v>
      </c>
      <c r="B25" s="87" t="s">
        <v>66</v>
      </c>
      <c r="C25" s="92" t="s">
        <v>78</v>
      </c>
      <c r="D25" s="93" t="s">
        <v>162</v>
      </c>
      <c r="E25" s="164">
        <v>1</v>
      </c>
      <c r="F25" s="60"/>
      <c r="G25" s="60"/>
      <c r="H25" s="60"/>
      <c r="I25" s="60"/>
      <c r="J25" s="77"/>
      <c r="K25" s="90"/>
      <c r="L25" s="90"/>
      <c r="M25" s="90"/>
      <c r="N25" s="90"/>
      <c r="O25" s="90"/>
      <c r="P25" s="90"/>
    </row>
    <row r="26" spans="1:16" x14ac:dyDescent="0.25">
      <c r="A26" s="89">
        <f t="shared" si="0"/>
        <v>8</v>
      </c>
      <c r="B26" s="87" t="s">
        <v>66</v>
      </c>
      <c r="C26" s="92" t="s">
        <v>79</v>
      </c>
      <c r="D26" s="93" t="s">
        <v>162</v>
      </c>
      <c r="E26" s="164">
        <v>2</v>
      </c>
      <c r="F26" s="60"/>
      <c r="G26" s="60"/>
      <c r="H26" s="60"/>
      <c r="I26" s="60"/>
      <c r="J26" s="77"/>
      <c r="K26" s="90"/>
      <c r="L26" s="90"/>
      <c r="M26" s="90"/>
      <c r="N26" s="90"/>
      <c r="O26" s="90"/>
      <c r="P26" s="90"/>
    </row>
    <row r="27" spans="1:16" x14ac:dyDescent="0.25">
      <c r="A27" s="89">
        <f t="shared" si="0"/>
        <v>9</v>
      </c>
      <c r="B27" s="87" t="s">
        <v>66</v>
      </c>
      <c r="C27" s="92" t="s">
        <v>80</v>
      </c>
      <c r="D27" s="93" t="s">
        <v>162</v>
      </c>
      <c r="E27" s="164">
        <v>1</v>
      </c>
      <c r="F27" s="60"/>
      <c r="G27" s="60"/>
      <c r="H27" s="60"/>
      <c r="I27" s="60"/>
      <c r="J27" s="77"/>
      <c r="K27" s="90"/>
      <c r="L27" s="90"/>
      <c r="M27" s="90"/>
      <c r="N27" s="90"/>
      <c r="O27" s="90"/>
      <c r="P27" s="90"/>
    </row>
    <row r="28" spans="1:16" x14ac:dyDescent="0.25">
      <c r="A28" s="89">
        <f t="shared" si="0"/>
        <v>10</v>
      </c>
      <c r="B28" s="87" t="s">
        <v>66</v>
      </c>
      <c r="C28" s="92" t="s">
        <v>81</v>
      </c>
      <c r="D28" s="93" t="s">
        <v>161</v>
      </c>
      <c r="E28" s="164">
        <v>1</v>
      </c>
      <c r="F28" s="60"/>
      <c r="G28" s="60"/>
      <c r="H28" s="60"/>
      <c r="I28" s="60"/>
      <c r="J28" s="77"/>
      <c r="K28" s="90"/>
      <c r="L28" s="90"/>
      <c r="M28" s="90"/>
      <c r="N28" s="90"/>
      <c r="O28" s="90"/>
      <c r="P28" s="90"/>
    </row>
    <row r="29" spans="1:16" x14ac:dyDescent="0.25">
      <c r="A29" s="89">
        <f t="shared" si="0"/>
        <v>11</v>
      </c>
      <c r="B29" s="87" t="s">
        <v>66</v>
      </c>
      <c r="C29" s="92" t="s">
        <v>82</v>
      </c>
      <c r="D29" s="93" t="s">
        <v>161</v>
      </c>
      <c r="E29" s="164">
        <v>1</v>
      </c>
      <c r="F29" s="60"/>
      <c r="G29" s="60"/>
      <c r="H29" s="60"/>
      <c r="I29" s="60"/>
      <c r="J29" s="77"/>
      <c r="K29" s="90"/>
      <c r="L29" s="90"/>
      <c r="M29" s="90"/>
      <c r="N29" s="90"/>
      <c r="O29" s="90"/>
      <c r="P29" s="90"/>
    </row>
    <row r="30" spans="1:16" ht="25.5" x14ac:dyDescent="0.25">
      <c r="A30" s="89">
        <f t="shared" si="0"/>
        <v>12</v>
      </c>
      <c r="B30" s="87" t="s">
        <v>66</v>
      </c>
      <c r="C30" s="92" t="s">
        <v>83</v>
      </c>
      <c r="D30" s="93" t="s">
        <v>162</v>
      </c>
      <c r="E30" s="164">
        <v>1</v>
      </c>
      <c r="F30" s="60"/>
      <c r="G30" s="60"/>
      <c r="H30" s="60"/>
      <c r="I30" s="60"/>
      <c r="J30" s="77"/>
      <c r="K30" s="90"/>
      <c r="L30" s="90"/>
      <c r="M30" s="90"/>
      <c r="N30" s="90"/>
      <c r="O30" s="90"/>
      <c r="P30" s="90"/>
    </row>
    <row r="31" spans="1:16" ht="19.5" customHeight="1" x14ac:dyDescent="0.25">
      <c r="A31" s="89">
        <f t="shared" si="0"/>
        <v>13</v>
      </c>
      <c r="B31" s="87" t="s">
        <v>66</v>
      </c>
      <c r="C31" s="92" t="s">
        <v>84</v>
      </c>
      <c r="D31" s="93" t="s">
        <v>162</v>
      </c>
      <c r="E31" s="164">
        <v>2</v>
      </c>
      <c r="F31" s="60"/>
      <c r="G31" s="60"/>
      <c r="H31" s="60"/>
      <c r="I31" s="60"/>
      <c r="J31" s="77"/>
      <c r="K31" s="90"/>
      <c r="L31" s="90"/>
      <c r="M31" s="90"/>
      <c r="N31" s="90"/>
      <c r="O31" s="90"/>
      <c r="P31" s="90"/>
    </row>
    <row r="32" spans="1:16" ht="21.75" customHeight="1" x14ac:dyDescent="0.25">
      <c r="A32" s="89">
        <f t="shared" si="0"/>
        <v>14</v>
      </c>
      <c r="B32" s="87" t="s">
        <v>66</v>
      </c>
      <c r="C32" s="92" t="s">
        <v>85</v>
      </c>
      <c r="D32" s="93" t="s">
        <v>161</v>
      </c>
      <c r="E32" s="164">
        <v>2</v>
      </c>
      <c r="F32" s="60"/>
      <c r="G32" s="60"/>
      <c r="H32" s="60"/>
      <c r="I32" s="60"/>
      <c r="J32" s="77"/>
      <c r="K32" s="90"/>
      <c r="L32" s="90"/>
      <c r="M32" s="90"/>
      <c r="N32" s="90"/>
      <c r="O32" s="90"/>
      <c r="P32" s="90"/>
    </row>
    <row r="33" spans="1:16" x14ac:dyDescent="0.25">
      <c r="A33" s="89">
        <f t="shared" si="0"/>
        <v>15</v>
      </c>
      <c r="B33" s="87" t="s">
        <v>66</v>
      </c>
      <c r="C33" s="92" t="s">
        <v>86</v>
      </c>
      <c r="D33" s="93" t="s">
        <v>161</v>
      </c>
      <c r="E33" s="164">
        <v>2</v>
      </c>
      <c r="F33" s="60"/>
      <c r="G33" s="60"/>
      <c r="H33" s="60"/>
      <c r="I33" s="60"/>
      <c r="J33" s="77"/>
      <c r="K33" s="90"/>
      <c r="L33" s="90"/>
      <c r="M33" s="90"/>
      <c r="N33" s="90"/>
      <c r="O33" s="90"/>
      <c r="P33" s="90"/>
    </row>
    <row r="34" spans="1:16" x14ac:dyDescent="0.25">
      <c r="A34" s="89">
        <f t="shared" si="0"/>
        <v>16</v>
      </c>
      <c r="B34" s="87" t="s">
        <v>66</v>
      </c>
      <c r="C34" s="92" t="s">
        <v>87</v>
      </c>
      <c r="D34" s="93" t="s">
        <v>161</v>
      </c>
      <c r="E34" s="164">
        <v>2</v>
      </c>
      <c r="F34" s="60"/>
      <c r="G34" s="60"/>
      <c r="H34" s="60"/>
      <c r="I34" s="60"/>
      <c r="J34" s="77"/>
      <c r="K34" s="90"/>
      <c r="L34" s="90"/>
      <c r="M34" s="90"/>
      <c r="N34" s="90"/>
      <c r="O34" s="90"/>
      <c r="P34" s="90"/>
    </row>
    <row r="35" spans="1:16" ht="25.5" x14ac:dyDescent="0.25">
      <c r="A35" s="89">
        <f t="shared" si="0"/>
        <v>17</v>
      </c>
      <c r="B35" s="87" t="s">
        <v>66</v>
      </c>
      <c r="C35" s="92" t="s">
        <v>88</v>
      </c>
      <c r="D35" s="93" t="s">
        <v>161</v>
      </c>
      <c r="E35" s="164">
        <v>2</v>
      </c>
      <c r="F35" s="60"/>
      <c r="G35" s="60"/>
      <c r="H35" s="60"/>
      <c r="I35" s="60"/>
      <c r="J35" s="77"/>
      <c r="K35" s="90"/>
      <c r="L35" s="90"/>
      <c r="M35" s="90"/>
      <c r="N35" s="90"/>
      <c r="O35" s="90"/>
      <c r="P35" s="90"/>
    </row>
    <row r="36" spans="1:16" ht="25.5" x14ac:dyDescent="0.25">
      <c r="A36" s="89">
        <f t="shared" si="0"/>
        <v>18</v>
      </c>
      <c r="B36" s="87" t="s">
        <v>66</v>
      </c>
      <c r="C36" s="92" t="s">
        <v>89</v>
      </c>
      <c r="D36" s="93" t="s">
        <v>162</v>
      </c>
      <c r="E36" s="164">
        <v>1</v>
      </c>
      <c r="F36" s="60"/>
      <c r="G36" s="60"/>
      <c r="H36" s="60"/>
      <c r="I36" s="60"/>
      <c r="J36" s="77"/>
      <c r="K36" s="90"/>
      <c r="L36" s="90"/>
      <c r="M36" s="90"/>
      <c r="N36" s="90"/>
      <c r="O36" s="90"/>
      <c r="P36" s="90"/>
    </row>
    <row r="37" spans="1:16" ht="25.5" x14ac:dyDescent="0.25">
      <c r="A37" s="89">
        <f t="shared" si="0"/>
        <v>19</v>
      </c>
      <c r="B37" s="87" t="s">
        <v>66</v>
      </c>
      <c r="C37" s="92" t="s">
        <v>90</v>
      </c>
      <c r="D37" s="93" t="s">
        <v>162</v>
      </c>
      <c r="E37" s="164">
        <v>1</v>
      </c>
      <c r="F37" s="60"/>
      <c r="G37" s="60"/>
      <c r="H37" s="60"/>
      <c r="I37" s="60"/>
      <c r="J37" s="77"/>
      <c r="K37" s="90"/>
      <c r="L37" s="90"/>
      <c r="M37" s="90"/>
      <c r="N37" s="90"/>
      <c r="O37" s="90"/>
      <c r="P37" s="90"/>
    </row>
    <row r="38" spans="1:16" ht="25.5" x14ac:dyDescent="0.25">
      <c r="A38" s="89">
        <f t="shared" si="0"/>
        <v>20</v>
      </c>
      <c r="B38" s="87" t="s">
        <v>66</v>
      </c>
      <c r="C38" s="92" t="s">
        <v>91</v>
      </c>
      <c r="D38" s="93" t="s">
        <v>162</v>
      </c>
      <c r="E38" s="164">
        <v>1</v>
      </c>
      <c r="F38" s="60"/>
      <c r="G38" s="60"/>
      <c r="H38" s="60"/>
      <c r="I38" s="60"/>
      <c r="J38" s="77"/>
      <c r="K38" s="90"/>
      <c r="L38" s="90"/>
      <c r="M38" s="90"/>
      <c r="N38" s="90"/>
      <c r="O38" s="90"/>
      <c r="P38" s="90"/>
    </row>
    <row r="39" spans="1:16" ht="25.5" x14ac:dyDescent="0.25">
      <c r="A39" s="89">
        <f t="shared" si="0"/>
        <v>21</v>
      </c>
      <c r="B39" s="87" t="s">
        <v>66</v>
      </c>
      <c r="C39" s="92" t="s">
        <v>92</v>
      </c>
      <c r="D39" s="93" t="s">
        <v>162</v>
      </c>
      <c r="E39" s="164">
        <v>1</v>
      </c>
      <c r="F39" s="60"/>
      <c r="G39" s="60"/>
      <c r="H39" s="60"/>
      <c r="I39" s="60"/>
      <c r="J39" s="77"/>
      <c r="K39" s="90"/>
      <c r="L39" s="90"/>
      <c r="M39" s="90"/>
      <c r="N39" s="90"/>
      <c r="O39" s="90"/>
      <c r="P39" s="90"/>
    </row>
    <row r="40" spans="1:16" x14ac:dyDescent="0.25">
      <c r="A40" s="89">
        <f t="shared" si="0"/>
        <v>22</v>
      </c>
      <c r="B40" s="87" t="s">
        <v>66</v>
      </c>
      <c r="C40" s="92" t="s">
        <v>93</v>
      </c>
      <c r="D40" s="93" t="s">
        <v>161</v>
      </c>
      <c r="E40" s="164">
        <v>3</v>
      </c>
      <c r="F40" s="60"/>
      <c r="G40" s="60"/>
      <c r="H40" s="60"/>
      <c r="I40" s="60"/>
      <c r="J40" s="77"/>
      <c r="K40" s="90"/>
      <c r="L40" s="90"/>
      <c r="M40" s="90"/>
      <c r="N40" s="90"/>
      <c r="O40" s="90"/>
      <c r="P40" s="90"/>
    </row>
    <row r="41" spans="1:16" x14ac:dyDescent="0.25">
      <c r="A41" s="89">
        <f t="shared" si="0"/>
        <v>23</v>
      </c>
      <c r="B41" s="87" t="s">
        <v>66</v>
      </c>
      <c r="C41" s="92" t="s">
        <v>94</v>
      </c>
      <c r="D41" s="93" t="s">
        <v>161</v>
      </c>
      <c r="E41" s="164">
        <v>6</v>
      </c>
      <c r="F41" s="60"/>
      <c r="G41" s="60"/>
      <c r="H41" s="60"/>
      <c r="I41" s="60"/>
      <c r="J41" s="77"/>
      <c r="K41" s="90"/>
      <c r="L41" s="90"/>
      <c r="M41" s="90"/>
      <c r="N41" s="90"/>
      <c r="O41" s="90"/>
      <c r="P41" s="90"/>
    </row>
    <row r="42" spans="1:16" x14ac:dyDescent="0.25">
      <c r="A42" s="89">
        <f t="shared" si="0"/>
        <v>24</v>
      </c>
      <c r="B42" s="87" t="s">
        <v>66</v>
      </c>
      <c r="C42" s="92" t="s">
        <v>95</v>
      </c>
      <c r="D42" s="93" t="s">
        <v>99</v>
      </c>
      <c r="E42" s="94">
        <v>100</v>
      </c>
      <c r="F42" s="60"/>
      <c r="G42" s="60"/>
      <c r="H42" s="60"/>
      <c r="I42" s="60"/>
      <c r="J42" s="77"/>
      <c r="K42" s="90"/>
      <c r="L42" s="90"/>
      <c r="M42" s="90"/>
      <c r="N42" s="90"/>
      <c r="O42" s="90"/>
      <c r="P42" s="90"/>
    </row>
    <row r="43" spans="1:16" x14ac:dyDescent="0.25">
      <c r="A43" s="89">
        <f t="shared" si="0"/>
        <v>25</v>
      </c>
      <c r="B43" s="87" t="s">
        <v>66</v>
      </c>
      <c r="C43" s="92" t="s">
        <v>96</v>
      </c>
      <c r="D43" s="93" t="s">
        <v>99</v>
      </c>
      <c r="E43" s="94">
        <v>30</v>
      </c>
      <c r="F43" s="60"/>
      <c r="G43" s="60"/>
      <c r="H43" s="60"/>
      <c r="I43" s="60"/>
      <c r="J43" s="77"/>
      <c r="K43" s="90"/>
      <c r="L43" s="90"/>
      <c r="M43" s="90"/>
      <c r="N43" s="90"/>
      <c r="O43" s="90"/>
      <c r="P43" s="90"/>
    </row>
    <row r="44" spans="1:16" ht="25.5" x14ac:dyDescent="0.25">
      <c r="A44" s="89">
        <f t="shared" si="0"/>
        <v>26</v>
      </c>
      <c r="B44" s="87" t="s">
        <v>66</v>
      </c>
      <c r="C44" s="92" t="s">
        <v>97</v>
      </c>
      <c r="D44" s="93" t="s">
        <v>162</v>
      </c>
      <c r="E44" s="164">
        <v>1</v>
      </c>
      <c r="F44" s="60"/>
      <c r="G44" s="60"/>
      <c r="H44" s="60"/>
      <c r="I44" s="60"/>
      <c r="J44" s="77"/>
      <c r="K44" s="90"/>
      <c r="L44" s="90"/>
      <c r="M44" s="90"/>
      <c r="N44" s="90"/>
      <c r="O44" s="90"/>
      <c r="P44" s="90"/>
    </row>
    <row r="45" spans="1:16" x14ac:dyDescent="0.25">
      <c r="A45" s="89">
        <f t="shared" si="0"/>
        <v>27</v>
      </c>
      <c r="B45" s="87" t="s">
        <v>66</v>
      </c>
      <c r="C45" s="92" t="s">
        <v>98</v>
      </c>
      <c r="D45" s="93" t="s">
        <v>162</v>
      </c>
      <c r="E45" s="164">
        <v>1</v>
      </c>
      <c r="F45" s="60"/>
      <c r="G45" s="60"/>
      <c r="H45" s="60"/>
      <c r="I45" s="60"/>
      <c r="J45" s="77"/>
      <c r="K45" s="90"/>
      <c r="L45" s="90"/>
      <c r="M45" s="90"/>
      <c r="N45" s="90"/>
      <c r="O45" s="90"/>
      <c r="P45" s="90"/>
    </row>
    <row r="46" spans="1:16" x14ac:dyDescent="0.25">
      <c r="A46" s="89">
        <f t="shared" si="0"/>
        <v>28</v>
      </c>
      <c r="B46" s="87" t="s">
        <v>66</v>
      </c>
      <c r="C46" s="92"/>
      <c r="D46" s="93"/>
      <c r="E46" s="94"/>
      <c r="F46" s="60"/>
      <c r="G46" s="60"/>
      <c r="H46" s="60"/>
      <c r="I46" s="60"/>
      <c r="J46" s="77"/>
      <c r="K46" s="90"/>
      <c r="L46" s="90"/>
      <c r="M46" s="90"/>
      <c r="N46" s="90"/>
      <c r="O46" s="90"/>
      <c r="P46" s="90"/>
    </row>
    <row r="47" spans="1:16" x14ac:dyDescent="0.25">
      <c r="A47" s="89">
        <f t="shared" si="0"/>
        <v>29</v>
      </c>
      <c r="B47" s="87" t="s">
        <v>66</v>
      </c>
      <c r="C47" s="219" t="s">
        <v>101</v>
      </c>
      <c r="D47" s="93"/>
      <c r="E47" s="94"/>
      <c r="F47" s="60"/>
      <c r="G47" s="60"/>
      <c r="H47" s="60"/>
      <c r="I47" s="60"/>
      <c r="J47" s="77"/>
      <c r="K47" s="90"/>
      <c r="L47" s="90"/>
      <c r="M47" s="90"/>
      <c r="N47" s="90"/>
      <c r="O47" s="90"/>
      <c r="P47" s="90"/>
    </row>
    <row r="48" spans="1:16" x14ac:dyDescent="0.25">
      <c r="A48" s="89">
        <f t="shared" si="0"/>
        <v>30</v>
      </c>
      <c r="B48" s="87" t="s">
        <v>66</v>
      </c>
      <c r="C48" s="40" t="s">
        <v>102</v>
      </c>
      <c r="D48" s="41" t="s">
        <v>99</v>
      </c>
      <c r="E48" s="42">
        <v>65</v>
      </c>
      <c r="F48" s="60"/>
      <c r="G48" s="60"/>
      <c r="H48" s="60"/>
      <c r="I48" s="60"/>
      <c r="J48" s="77"/>
      <c r="K48" s="90"/>
      <c r="L48" s="90"/>
      <c r="M48" s="90"/>
      <c r="N48" s="90"/>
      <c r="O48" s="90"/>
      <c r="P48" s="90"/>
    </row>
    <row r="49" spans="1:16" ht="27.75" x14ac:dyDescent="0.25">
      <c r="A49" s="89">
        <f t="shared" si="0"/>
        <v>31</v>
      </c>
      <c r="B49" s="87" t="s">
        <v>66</v>
      </c>
      <c r="C49" s="40" t="s">
        <v>103</v>
      </c>
      <c r="D49" s="41" t="s">
        <v>99</v>
      </c>
      <c r="E49" s="42">
        <v>65</v>
      </c>
      <c r="F49" s="60"/>
      <c r="G49" s="60"/>
      <c r="H49" s="60"/>
      <c r="I49" s="60"/>
      <c r="J49" s="77"/>
      <c r="K49" s="90"/>
      <c r="L49" s="90"/>
      <c r="M49" s="90"/>
      <c r="N49" s="90"/>
      <c r="O49" s="90"/>
      <c r="P49" s="90"/>
    </row>
    <row r="50" spans="1:16" x14ac:dyDescent="0.25">
      <c r="A50" s="89">
        <f t="shared" si="0"/>
        <v>32</v>
      </c>
      <c r="B50" s="87" t="s">
        <v>66</v>
      </c>
      <c r="C50" s="40" t="s">
        <v>104</v>
      </c>
      <c r="D50" s="41" t="s">
        <v>105</v>
      </c>
      <c r="E50" s="43">
        <v>5</v>
      </c>
      <c r="F50" s="60"/>
      <c r="G50" s="60"/>
      <c r="H50" s="60"/>
      <c r="I50" s="60"/>
      <c r="J50" s="77"/>
      <c r="K50" s="90"/>
      <c r="L50" s="90"/>
      <c r="M50" s="90"/>
      <c r="N50" s="90"/>
      <c r="O50" s="90"/>
      <c r="P50" s="90"/>
    </row>
    <row r="51" spans="1:16" x14ac:dyDescent="0.25">
      <c r="A51" s="89">
        <f t="shared" si="0"/>
        <v>33</v>
      </c>
      <c r="B51" s="87" t="s">
        <v>66</v>
      </c>
      <c r="C51" s="40" t="s">
        <v>106</v>
      </c>
      <c r="D51" s="41" t="s">
        <v>99</v>
      </c>
      <c r="E51" s="43">
        <v>65</v>
      </c>
      <c r="F51" s="60"/>
      <c r="G51" s="60"/>
      <c r="H51" s="60"/>
      <c r="I51" s="60"/>
      <c r="J51" s="77"/>
      <c r="K51" s="90"/>
      <c r="L51" s="90"/>
      <c r="M51" s="90"/>
      <c r="N51" s="90"/>
      <c r="O51" s="90"/>
      <c r="P51" s="90"/>
    </row>
    <row r="52" spans="1:16" x14ac:dyDescent="0.25">
      <c r="A52" s="89">
        <f t="shared" si="0"/>
        <v>34</v>
      </c>
      <c r="B52" s="87" t="s">
        <v>66</v>
      </c>
      <c r="C52" s="40" t="s">
        <v>107</v>
      </c>
      <c r="D52" s="41" t="s">
        <v>161</v>
      </c>
      <c r="E52" s="48">
        <v>1</v>
      </c>
      <c r="F52" s="60"/>
      <c r="G52" s="60"/>
      <c r="H52" s="60"/>
      <c r="I52" s="60"/>
      <c r="J52" s="77"/>
      <c r="K52" s="90"/>
      <c r="L52" s="90"/>
      <c r="M52" s="90"/>
      <c r="N52" s="90"/>
      <c r="O52" s="90"/>
      <c r="P52" s="90"/>
    </row>
    <row r="53" spans="1:16" x14ac:dyDescent="0.25">
      <c r="A53" s="89">
        <f t="shared" si="0"/>
        <v>35</v>
      </c>
      <c r="B53" s="87" t="s">
        <v>66</v>
      </c>
      <c r="C53" s="40" t="s">
        <v>108</v>
      </c>
      <c r="D53" s="41" t="s">
        <v>161</v>
      </c>
      <c r="E53" s="48">
        <v>1</v>
      </c>
      <c r="F53" s="60"/>
      <c r="G53" s="60"/>
      <c r="H53" s="60"/>
      <c r="I53" s="60"/>
      <c r="J53" s="77"/>
      <c r="K53" s="90"/>
      <c r="L53" s="90"/>
      <c r="M53" s="90"/>
      <c r="N53" s="90"/>
      <c r="O53" s="90"/>
      <c r="P53" s="90"/>
    </row>
    <row r="54" spans="1:16" ht="27.75" x14ac:dyDescent="0.25">
      <c r="A54" s="89">
        <f t="shared" si="0"/>
        <v>36</v>
      </c>
      <c r="B54" s="87" t="s">
        <v>66</v>
      </c>
      <c r="C54" s="40" t="s">
        <v>109</v>
      </c>
      <c r="D54" s="41" t="s">
        <v>161</v>
      </c>
      <c r="E54" s="48">
        <v>1</v>
      </c>
      <c r="F54" s="60"/>
      <c r="G54" s="60"/>
      <c r="H54" s="60"/>
      <c r="I54" s="60"/>
      <c r="J54" s="77"/>
      <c r="K54" s="90"/>
      <c r="L54" s="90"/>
      <c r="M54" s="90"/>
      <c r="N54" s="90"/>
      <c r="O54" s="90"/>
      <c r="P54" s="90"/>
    </row>
    <row r="55" spans="1:16" x14ac:dyDescent="0.25">
      <c r="A55" s="89">
        <f t="shared" si="0"/>
        <v>37</v>
      </c>
      <c r="B55" s="87" t="s">
        <v>66</v>
      </c>
      <c r="C55" s="44" t="s">
        <v>110</v>
      </c>
      <c r="D55" s="41" t="s">
        <v>111</v>
      </c>
      <c r="E55" s="49">
        <v>1</v>
      </c>
      <c r="F55" s="60"/>
      <c r="G55" s="60"/>
      <c r="H55" s="60"/>
      <c r="I55" s="60"/>
      <c r="J55" s="77"/>
      <c r="K55" s="90"/>
      <c r="L55" s="90"/>
      <c r="M55" s="90"/>
      <c r="N55" s="90"/>
      <c r="O55" s="90"/>
      <c r="P55" s="90"/>
    </row>
    <row r="56" spans="1:16" x14ac:dyDescent="0.25">
      <c r="A56" s="89">
        <f t="shared" si="0"/>
        <v>38</v>
      </c>
      <c r="B56" s="87" t="s">
        <v>66</v>
      </c>
      <c r="C56" s="92"/>
      <c r="D56" s="93"/>
      <c r="E56" s="94"/>
      <c r="F56" s="60"/>
      <c r="G56" s="60"/>
      <c r="H56" s="60"/>
      <c r="I56" s="60"/>
      <c r="J56" s="77"/>
      <c r="K56" s="90"/>
      <c r="L56" s="90"/>
      <c r="M56" s="90"/>
      <c r="N56" s="90"/>
      <c r="O56" s="90"/>
      <c r="P56" s="90"/>
    </row>
    <row r="57" spans="1:16" x14ac:dyDescent="0.25">
      <c r="A57" s="89">
        <f t="shared" si="0"/>
        <v>39</v>
      </c>
      <c r="B57" s="87" t="s">
        <v>66</v>
      </c>
      <c r="C57" s="219" t="s">
        <v>112</v>
      </c>
      <c r="D57" s="93"/>
      <c r="E57" s="94"/>
      <c r="F57" s="60"/>
      <c r="G57" s="60"/>
      <c r="H57" s="60"/>
      <c r="I57" s="60"/>
      <c r="J57" s="77"/>
      <c r="K57" s="90"/>
      <c r="L57" s="90"/>
      <c r="M57" s="90"/>
      <c r="N57" s="90"/>
      <c r="O57" s="90"/>
      <c r="P57" s="90"/>
    </row>
    <row r="58" spans="1:16" x14ac:dyDescent="0.25">
      <c r="A58" s="89">
        <f t="shared" si="0"/>
        <v>40</v>
      </c>
      <c r="B58" s="87" t="s">
        <v>66</v>
      </c>
      <c r="C58" s="45" t="s">
        <v>113</v>
      </c>
      <c r="D58" s="220" t="s">
        <v>99</v>
      </c>
      <c r="E58" s="220">
        <v>65</v>
      </c>
      <c r="F58" s="60"/>
      <c r="G58" s="60"/>
      <c r="H58" s="60"/>
      <c r="I58" s="60"/>
      <c r="J58" s="77"/>
      <c r="K58" s="90"/>
      <c r="L58" s="90"/>
      <c r="M58" s="90"/>
      <c r="N58" s="90"/>
      <c r="O58" s="90"/>
      <c r="P58" s="90"/>
    </row>
    <row r="59" spans="1:16" ht="16.5" x14ac:dyDescent="0.25">
      <c r="A59" s="89">
        <f t="shared" si="0"/>
        <v>41</v>
      </c>
      <c r="B59" s="87" t="s">
        <v>66</v>
      </c>
      <c r="C59" s="45" t="s">
        <v>114</v>
      </c>
      <c r="D59" s="220" t="s">
        <v>161</v>
      </c>
      <c r="E59" s="220">
        <v>2</v>
      </c>
      <c r="F59" s="60"/>
      <c r="G59" s="60"/>
      <c r="H59" s="60"/>
      <c r="I59" s="60"/>
      <c r="J59" s="77"/>
      <c r="K59" s="90"/>
      <c r="L59" s="90"/>
      <c r="M59" s="90"/>
      <c r="N59" s="90"/>
      <c r="O59" s="90"/>
      <c r="P59" s="90"/>
    </row>
    <row r="60" spans="1:16" x14ac:dyDescent="0.25">
      <c r="A60" s="89">
        <f t="shared" si="0"/>
        <v>42</v>
      </c>
      <c r="B60" s="87" t="s">
        <v>66</v>
      </c>
      <c r="C60" s="46" t="s">
        <v>115</v>
      </c>
      <c r="D60" s="47" t="s">
        <v>99</v>
      </c>
      <c r="E60" s="47">
        <v>65</v>
      </c>
      <c r="F60" s="60"/>
      <c r="G60" s="60"/>
      <c r="H60" s="60"/>
      <c r="I60" s="60"/>
      <c r="J60" s="77"/>
      <c r="K60" s="90"/>
      <c r="L60" s="90"/>
      <c r="M60" s="90"/>
      <c r="N60" s="90"/>
      <c r="O60" s="90"/>
      <c r="P60" s="90"/>
    </row>
    <row r="61" spans="1:16" x14ac:dyDescent="0.25">
      <c r="A61" s="89">
        <f t="shared" si="0"/>
        <v>43</v>
      </c>
      <c r="B61" s="87" t="s">
        <v>66</v>
      </c>
      <c r="C61" s="40" t="s">
        <v>116</v>
      </c>
      <c r="D61" s="220" t="s">
        <v>161</v>
      </c>
      <c r="E61" s="220">
        <v>1</v>
      </c>
      <c r="F61" s="60"/>
      <c r="G61" s="60"/>
      <c r="H61" s="60"/>
      <c r="I61" s="60"/>
      <c r="J61" s="77"/>
      <c r="K61" s="90"/>
      <c r="L61" s="90"/>
      <c r="M61" s="90"/>
      <c r="N61" s="90"/>
      <c r="O61" s="90"/>
      <c r="P61" s="90"/>
    </row>
    <row r="62" spans="1:16" x14ac:dyDescent="0.25">
      <c r="A62" s="89">
        <f t="shared" si="0"/>
        <v>44</v>
      </c>
      <c r="B62" s="87" t="s">
        <v>66</v>
      </c>
      <c r="C62" s="40" t="s">
        <v>117</v>
      </c>
      <c r="D62" s="220" t="s">
        <v>161</v>
      </c>
      <c r="E62" s="220">
        <v>1</v>
      </c>
      <c r="F62" s="60"/>
      <c r="G62" s="60"/>
      <c r="H62" s="60"/>
      <c r="I62" s="60"/>
      <c r="J62" s="77"/>
      <c r="K62" s="90"/>
      <c r="L62" s="90"/>
      <c r="M62" s="90"/>
      <c r="N62" s="90"/>
      <c r="O62" s="90"/>
      <c r="P62" s="90"/>
    </row>
    <row r="63" spans="1:16" x14ac:dyDescent="0.25">
      <c r="A63" s="89">
        <f t="shared" si="0"/>
        <v>45</v>
      </c>
      <c r="B63" s="87" t="s">
        <v>66</v>
      </c>
      <c r="C63" s="221" t="s">
        <v>118</v>
      </c>
      <c r="D63" s="220" t="s">
        <v>161</v>
      </c>
      <c r="E63" s="220">
        <v>1</v>
      </c>
      <c r="F63" s="60"/>
      <c r="G63" s="60"/>
      <c r="H63" s="60"/>
      <c r="I63" s="60"/>
      <c r="J63" s="77"/>
      <c r="K63" s="90"/>
      <c r="L63" s="90"/>
      <c r="M63" s="90"/>
      <c r="N63" s="90"/>
      <c r="O63" s="90"/>
      <c r="P63" s="90"/>
    </row>
    <row r="64" spans="1:16" ht="15.75" thickBot="1" x14ac:dyDescent="0.3">
      <c r="A64" s="201"/>
      <c r="B64" s="1"/>
      <c r="C64" s="202"/>
      <c r="D64" s="203"/>
      <c r="E64" s="204"/>
      <c r="F64" s="204"/>
      <c r="G64" s="204"/>
      <c r="H64" s="204"/>
      <c r="I64" s="204"/>
      <c r="J64" s="204"/>
      <c r="K64" s="205"/>
      <c r="L64" s="205"/>
      <c r="M64" s="205"/>
      <c r="N64" s="205"/>
      <c r="O64" s="205"/>
      <c r="P64" s="205"/>
    </row>
    <row r="65" spans="1:16" ht="15.75" thickTop="1" x14ac:dyDescent="0.25">
      <c r="A65" s="34"/>
      <c r="B65" s="34"/>
      <c r="C65" s="206"/>
      <c r="D65" s="207"/>
      <c r="E65" s="222"/>
      <c r="F65" s="208"/>
      <c r="G65" s="208"/>
      <c r="H65" s="208"/>
      <c r="I65" s="208"/>
      <c r="J65" s="208"/>
      <c r="K65" s="36"/>
      <c r="L65" s="36"/>
      <c r="M65" s="36"/>
      <c r="N65" s="36"/>
      <c r="O65" s="36"/>
      <c r="P65" s="36"/>
    </row>
    <row r="66" spans="1:16" x14ac:dyDescent="0.25">
      <c r="A66" s="268" t="s">
        <v>70</v>
      </c>
      <c r="B66" s="269"/>
      <c r="C66" s="269"/>
      <c r="D66" s="269"/>
      <c r="E66" s="269"/>
      <c r="F66" s="269"/>
      <c r="G66" s="269"/>
      <c r="H66" s="269"/>
      <c r="I66" s="269"/>
      <c r="J66" s="270"/>
      <c r="K66" s="37"/>
      <c r="L66" s="37">
        <f>SUM(L19:L65)</f>
        <v>0</v>
      </c>
      <c r="M66" s="37">
        <f>SUM(M19:M65)</f>
        <v>0</v>
      </c>
      <c r="N66" s="37">
        <f>SUM(N19:N65)</f>
        <v>0</v>
      </c>
      <c r="O66" s="37">
        <f>SUM(O19:O65)</f>
        <v>0</v>
      </c>
      <c r="P66" s="37">
        <f>SUM(P19:P65)</f>
        <v>0</v>
      </c>
    </row>
    <row r="67" spans="1:16" hidden="1" outlineLevel="1" x14ac:dyDescent="0.25">
      <c r="A67" s="21"/>
      <c r="B67" s="21"/>
      <c r="C67" s="21"/>
      <c r="D67" s="21"/>
      <c r="E67" s="21"/>
      <c r="F67" s="174"/>
      <c r="G67" s="174"/>
      <c r="H67" s="174"/>
      <c r="I67" s="174"/>
      <c r="J67" s="174"/>
      <c r="K67" s="21"/>
      <c r="L67" s="21"/>
      <c r="M67" s="21"/>
      <c r="N67" s="21"/>
      <c r="O67" s="21"/>
      <c r="P67" s="21"/>
    </row>
    <row r="68" spans="1:16" hidden="1" outlineLevel="1" x14ac:dyDescent="0.25">
      <c r="D68" s="21"/>
      <c r="E68" s="21"/>
      <c r="G68" s="174"/>
      <c r="H68" s="210"/>
      <c r="I68" s="7"/>
      <c r="J68" s="210"/>
      <c r="K68" s="4"/>
      <c r="L68" s="211"/>
      <c r="N68" s="212"/>
      <c r="O68" s="271">
        <f>P66</f>
        <v>0</v>
      </c>
      <c r="P68" s="271"/>
    </row>
    <row r="69" spans="1:16" ht="14.25" hidden="1" customHeight="1" outlineLevel="1" x14ac:dyDescent="0.25">
      <c r="A69" s="68" t="str">
        <f>"Sastādīja: "&amp;KOPS1!$B$53</f>
        <v>Sastādīja: ________________</v>
      </c>
      <c r="D69" s="145" t="str">
        <f>"Pārbaudīja: "&amp;KOPS1!$F$53</f>
        <v>Pārbaudīja: ________________</v>
      </c>
      <c r="E69" s="215"/>
      <c r="F69" s="7"/>
      <c r="G69" s="7"/>
      <c r="H69" s="7"/>
      <c r="K69" s="214"/>
      <c r="L69" s="214"/>
      <c r="M69" s="21"/>
      <c r="N69" s="21"/>
      <c r="O69" s="21"/>
      <c r="P69" s="21"/>
    </row>
    <row r="70" spans="1:16" hidden="1" outlineLevel="1" x14ac:dyDescent="0.25">
      <c r="B70" s="248" t="s">
        <v>14</v>
      </c>
      <c r="C70" s="248"/>
      <c r="D70" s="21"/>
      <c r="E70" s="248" t="s">
        <v>14</v>
      </c>
      <c r="F70" s="248"/>
      <c r="G70" s="248"/>
      <c r="H70" s="248"/>
      <c r="K70" s="214"/>
      <c r="L70" s="214"/>
      <c r="M70" s="21"/>
      <c r="N70" s="21"/>
      <c r="O70" s="21"/>
      <c r="P70" s="21"/>
    </row>
    <row r="71" spans="1:16" hidden="1" outlineLevel="1" x14ac:dyDescent="0.25">
      <c r="A71" s="21" t="str">
        <f>"Sertifikāta Nr.: "&amp;KOPS1!$B$55</f>
        <v xml:space="preserve">Sertifikāta Nr.: </v>
      </c>
      <c r="B71" s="215"/>
      <c r="C71" s="25"/>
      <c r="D71" s="21"/>
      <c r="E71" s="21"/>
      <c r="G71" s="174" t="s">
        <v>395</v>
      </c>
      <c r="I71" s="7"/>
      <c r="J71" s="7"/>
      <c r="K71" s="7"/>
      <c r="L71" s="7"/>
      <c r="M71" s="21"/>
      <c r="N71" s="21"/>
      <c r="O71" s="21"/>
      <c r="P71" s="21"/>
    </row>
    <row r="72" spans="1:16" collapsed="1" x14ac:dyDescent="0.25">
      <c r="A72" s="21"/>
      <c r="B72" s="21"/>
      <c r="C72" s="21"/>
      <c r="D72" s="21"/>
      <c r="E72" s="21"/>
      <c r="F72" s="174"/>
      <c r="G72" s="174"/>
      <c r="H72" s="174"/>
      <c r="I72" s="174"/>
      <c r="J72" s="174"/>
      <c r="K72" s="21"/>
      <c r="L72" s="21"/>
      <c r="M72" s="21"/>
      <c r="N72" s="21"/>
      <c r="O72" s="21"/>
      <c r="P72" s="21"/>
    </row>
    <row r="73" spans="1:16" x14ac:dyDescent="0.25">
      <c r="A73" s="21"/>
      <c r="B73" s="21"/>
      <c r="C73" s="21"/>
      <c r="D73" s="21"/>
      <c r="E73" s="21"/>
      <c r="F73" s="174"/>
      <c r="G73" s="174"/>
      <c r="H73" s="174"/>
      <c r="I73" s="174"/>
      <c r="J73" s="174"/>
      <c r="K73" s="21"/>
      <c r="L73" s="21"/>
      <c r="M73" s="21"/>
      <c r="N73" s="21"/>
      <c r="O73" s="21"/>
      <c r="P73" s="21"/>
    </row>
    <row r="74" spans="1:16" x14ac:dyDescent="0.25">
      <c r="A74" s="21"/>
      <c r="B74" s="21"/>
      <c r="C74" s="21"/>
      <c r="D74" s="21"/>
      <c r="E74" s="21"/>
      <c r="F74" s="174"/>
      <c r="G74" s="174"/>
      <c r="H74" s="174"/>
      <c r="I74" s="174"/>
      <c r="J74" s="174"/>
      <c r="K74" s="21"/>
      <c r="L74" s="21"/>
      <c r="M74" s="21"/>
      <c r="N74" s="21"/>
      <c r="O74" s="21"/>
      <c r="P74" s="21"/>
    </row>
    <row r="75" spans="1:16" x14ac:dyDescent="0.25">
      <c r="A75" s="21"/>
      <c r="B75" s="21"/>
      <c r="C75" s="21"/>
      <c r="D75" s="21"/>
      <c r="E75" s="21"/>
      <c r="F75" s="174"/>
      <c r="G75" s="174"/>
      <c r="H75" s="174"/>
      <c r="I75" s="174"/>
      <c r="J75" s="174"/>
      <c r="K75" s="21"/>
      <c r="L75" s="21"/>
      <c r="M75" s="21"/>
      <c r="N75" s="21"/>
      <c r="O75" s="21"/>
      <c r="P75" s="21"/>
    </row>
    <row r="76" spans="1:16" x14ac:dyDescent="0.25">
      <c r="A76" s="21"/>
      <c r="B76" s="21"/>
      <c r="C76" s="21"/>
      <c r="D76" s="21"/>
      <c r="E76" s="21"/>
      <c r="F76" s="174"/>
      <c r="G76" s="174"/>
      <c r="H76" s="174"/>
      <c r="I76" s="174"/>
      <c r="J76" s="174"/>
      <c r="K76" s="21"/>
      <c r="L76" s="21"/>
      <c r="M76" s="21"/>
      <c r="N76" s="21"/>
      <c r="O76" s="21"/>
      <c r="P76" s="21"/>
    </row>
    <row r="77" spans="1:16" x14ac:dyDescent="0.25">
      <c r="A77" s="21"/>
      <c r="B77" s="21"/>
      <c r="C77" s="21"/>
      <c r="D77" s="21"/>
      <c r="E77" s="21"/>
      <c r="F77" s="174"/>
      <c r="G77" s="174"/>
      <c r="H77" s="174"/>
      <c r="I77" s="174"/>
      <c r="J77" s="174"/>
      <c r="K77" s="21"/>
      <c r="L77" s="21"/>
      <c r="M77" s="21"/>
      <c r="N77" s="21"/>
      <c r="O77" s="21"/>
      <c r="P77" s="21"/>
    </row>
    <row r="78" spans="1:16" x14ac:dyDescent="0.25">
      <c r="A78" s="21"/>
      <c r="B78" s="21"/>
      <c r="C78" s="21"/>
      <c r="D78" s="21"/>
      <c r="E78" s="21"/>
      <c r="F78" s="174"/>
      <c r="G78" s="174"/>
      <c r="H78" s="174"/>
      <c r="I78" s="174"/>
      <c r="J78" s="174"/>
      <c r="K78" s="21"/>
      <c r="L78" s="21"/>
      <c r="M78" s="21"/>
      <c r="N78" s="21"/>
      <c r="O78" s="21"/>
      <c r="P78" s="21"/>
    </row>
    <row r="79" spans="1:16" x14ac:dyDescent="0.25">
      <c r="A79" s="21"/>
      <c r="B79" s="21"/>
      <c r="C79" s="21"/>
      <c r="D79" s="21"/>
      <c r="E79" s="21"/>
      <c r="F79" s="174"/>
      <c r="G79" s="174"/>
      <c r="H79" s="174"/>
      <c r="I79" s="174"/>
      <c r="J79" s="174"/>
      <c r="K79" s="21"/>
      <c r="L79" s="21"/>
      <c r="M79" s="21"/>
      <c r="N79" s="21"/>
      <c r="O79" s="21"/>
      <c r="P79" s="21"/>
    </row>
    <row r="80" spans="1:16" x14ac:dyDescent="0.25">
      <c r="A80" s="21"/>
      <c r="B80" s="21"/>
      <c r="C80" s="21"/>
      <c r="D80" s="21"/>
      <c r="E80" s="21"/>
      <c r="F80" s="174"/>
      <c r="G80" s="174"/>
      <c r="H80" s="174"/>
      <c r="I80" s="174"/>
      <c r="J80" s="174"/>
      <c r="K80" s="21"/>
      <c r="L80" s="21"/>
      <c r="M80" s="21"/>
      <c r="N80" s="21"/>
      <c r="O80" s="21"/>
      <c r="P80" s="21"/>
    </row>
    <row r="81" spans="1:16" x14ac:dyDescent="0.25">
      <c r="A81" s="21"/>
      <c r="B81" s="21"/>
      <c r="C81" s="21"/>
      <c r="D81" s="21"/>
      <c r="E81" s="21"/>
      <c r="F81" s="174"/>
      <c r="G81" s="174"/>
      <c r="H81" s="174"/>
      <c r="I81" s="174"/>
      <c r="J81" s="174"/>
      <c r="K81" s="21"/>
      <c r="L81" s="21"/>
      <c r="M81" s="21"/>
      <c r="N81" s="21"/>
      <c r="O81" s="21"/>
      <c r="P81" s="21"/>
    </row>
    <row r="82" spans="1:16" x14ac:dyDescent="0.25">
      <c r="A82" s="21"/>
      <c r="B82" s="21"/>
      <c r="C82" s="21"/>
      <c r="D82" s="21"/>
      <c r="E82" s="21"/>
      <c r="F82" s="174"/>
      <c r="G82" s="174"/>
      <c r="H82" s="174"/>
      <c r="I82" s="174"/>
      <c r="J82" s="174"/>
      <c r="K82" s="21"/>
      <c r="L82" s="21"/>
      <c r="M82" s="21"/>
      <c r="N82" s="21"/>
      <c r="O82" s="21"/>
      <c r="P82" s="21"/>
    </row>
    <row r="83" spans="1:16" x14ac:dyDescent="0.25">
      <c r="A83" s="21"/>
      <c r="B83" s="21"/>
      <c r="C83" s="21"/>
      <c r="D83" s="21"/>
      <c r="E83" s="21"/>
      <c r="F83" s="174"/>
      <c r="G83" s="174"/>
      <c r="H83" s="174"/>
      <c r="I83" s="174"/>
      <c r="J83" s="174"/>
      <c r="K83" s="21"/>
      <c r="L83" s="21"/>
      <c r="M83" s="21"/>
      <c r="N83" s="21"/>
      <c r="O83" s="21"/>
      <c r="P83" s="21"/>
    </row>
    <row r="84" spans="1:16" x14ac:dyDescent="0.25">
      <c r="A84" s="21"/>
      <c r="B84" s="21"/>
      <c r="C84" s="21"/>
      <c r="D84" s="21"/>
      <c r="E84" s="21"/>
      <c r="F84" s="174"/>
      <c r="G84" s="174"/>
      <c r="H84" s="174"/>
      <c r="I84" s="174"/>
      <c r="J84" s="174"/>
      <c r="K84" s="21"/>
      <c r="L84" s="21"/>
      <c r="M84" s="21"/>
      <c r="N84" s="21"/>
      <c r="O84" s="21"/>
      <c r="P84" s="21"/>
    </row>
    <row r="85" spans="1:16" x14ac:dyDescent="0.25">
      <c r="A85" s="21"/>
      <c r="B85" s="21"/>
      <c r="C85" s="21"/>
      <c r="D85" s="21"/>
      <c r="E85" s="21"/>
      <c r="F85" s="174"/>
      <c r="G85" s="174"/>
      <c r="H85" s="174"/>
      <c r="I85" s="174"/>
      <c r="J85" s="174"/>
      <c r="K85" s="21"/>
      <c r="L85" s="21"/>
      <c r="M85" s="21"/>
      <c r="N85" s="21"/>
      <c r="O85" s="21"/>
      <c r="P85" s="21"/>
    </row>
    <row r="86" spans="1:16" x14ac:dyDescent="0.25">
      <c r="A86" s="21"/>
      <c r="B86" s="21"/>
      <c r="C86" s="21"/>
      <c r="D86" s="21"/>
      <c r="E86" s="21"/>
      <c r="F86" s="174"/>
      <c r="G86" s="174"/>
      <c r="H86" s="174"/>
      <c r="I86" s="174"/>
      <c r="J86" s="174"/>
      <c r="K86" s="21"/>
      <c r="L86" s="21"/>
      <c r="M86" s="21"/>
      <c r="N86" s="21"/>
      <c r="O86" s="21"/>
      <c r="P86" s="21"/>
    </row>
    <row r="87" spans="1:16" x14ac:dyDescent="0.25">
      <c r="A87" s="21"/>
      <c r="B87" s="21"/>
      <c r="C87" s="21"/>
      <c r="D87" s="21"/>
      <c r="E87" s="21"/>
      <c r="F87" s="174"/>
      <c r="G87" s="174"/>
      <c r="H87" s="174"/>
      <c r="I87" s="174"/>
      <c r="J87" s="174"/>
      <c r="K87" s="21"/>
      <c r="L87" s="21"/>
      <c r="M87" s="21"/>
      <c r="N87" s="21"/>
      <c r="O87" s="21"/>
      <c r="P87" s="21"/>
    </row>
    <row r="88" spans="1:16" x14ac:dyDescent="0.25">
      <c r="A88" s="21"/>
      <c r="B88" s="21"/>
      <c r="C88" s="21"/>
      <c r="D88" s="21"/>
      <c r="E88" s="21"/>
      <c r="F88" s="174"/>
      <c r="G88" s="174"/>
      <c r="H88" s="174"/>
      <c r="I88" s="174"/>
      <c r="J88" s="174"/>
      <c r="K88" s="21"/>
      <c r="L88" s="21"/>
      <c r="M88" s="21"/>
      <c r="N88" s="21"/>
      <c r="O88" s="21"/>
      <c r="P88" s="21"/>
    </row>
    <row r="89" spans="1:16" x14ac:dyDescent="0.25">
      <c r="A89" s="21"/>
      <c r="B89" s="21"/>
      <c r="C89" s="21"/>
      <c r="D89" s="21"/>
      <c r="E89" s="21"/>
      <c r="F89" s="174"/>
      <c r="G89" s="174"/>
      <c r="H89" s="174"/>
      <c r="I89" s="174"/>
      <c r="J89" s="174"/>
      <c r="K89" s="21"/>
      <c r="L89" s="21"/>
      <c r="M89" s="21"/>
      <c r="N89" s="21"/>
      <c r="O89" s="21"/>
      <c r="P89" s="21"/>
    </row>
    <row r="90" spans="1:16" x14ac:dyDescent="0.25">
      <c r="A90" s="21"/>
      <c r="B90" s="21"/>
      <c r="C90" s="21"/>
      <c r="D90" s="21"/>
      <c r="E90" s="21"/>
      <c r="F90" s="174"/>
      <c r="G90" s="174"/>
      <c r="H90" s="174"/>
      <c r="I90" s="174"/>
      <c r="J90" s="174"/>
      <c r="K90" s="21"/>
      <c r="L90" s="21"/>
      <c r="M90" s="21"/>
      <c r="N90" s="21"/>
      <c r="O90" s="21"/>
      <c r="P90" s="21"/>
    </row>
    <row r="91" spans="1:16" x14ac:dyDescent="0.25">
      <c r="A91" s="21"/>
      <c r="B91" s="21"/>
      <c r="C91" s="21"/>
      <c r="D91" s="21"/>
      <c r="E91" s="21"/>
      <c r="F91" s="174"/>
      <c r="G91" s="174"/>
      <c r="H91" s="174"/>
      <c r="I91" s="174"/>
      <c r="J91" s="174"/>
      <c r="K91" s="21"/>
      <c r="L91" s="21"/>
      <c r="M91" s="21"/>
      <c r="N91" s="21"/>
      <c r="O91" s="21"/>
      <c r="P91" s="21"/>
    </row>
    <row r="92" spans="1:16" x14ac:dyDescent="0.25">
      <c r="A92" s="21"/>
      <c r="B92" s="21"/>
      <c r="C92" s="21"/>
      <c r="D92" s="21"/>
      <c r="E92" s="21"/>
      <c r="F92" s="174"/>
      <c r="G92" s="174"/>
      <c r="H92" s="174"/>
      <c r="I92" s="174"/>
      <c r="J92" s="174"/>
      <c r="K92" s="21"/>
      <c r="L92" s="21"/>
      <c r="M92" s="21"/>
      <c r="N92" s="21"/>
      <c r="O92" s="21"/>
      <c r="P92" s="21"/>
    </row>
    <row r="93" spans="1:16" x14ac:dyDescent="0.25">
      <c r="A93" s="21"/>
      <c r="B93" s="21"/>
      <c r="C93" s="21"/>
      <c r="D93" s="21"/>
      <c r="E93" s="21"/>
      <c r="F93" s="174"/>
      <c r="G93" s="174"/>
      <c r="H93" s="174"/>
      <c r="I93" s="174"/>
      <c r="J93" s="174"/>
      <c r="K93" s="21"/>
      <c r="L93" s="21"/>
      <c r="M93" s="21"/>
      <c r="N93" s="21"/>
      <c r="O93" s="21"/>
      <c r="P93" s="21"/>
    </row>
    <row r="94" spans="1:16" x14ac:dyDescent="0.25">
      <c r="A94" s="21"/>
      <c r="B94" s="21"/>
      <c r="C94" s="21"/>
      <c r="D94" s="21"/>
      <c r="E94" s="21"/>
      <c r="F94" s="174"/>
      <c r="G94" s="174"/>
      <c r="H94" s="174"/>
      <c r="I94" s="174"/>
      <c r="J94" s="174"/>
      <c r="K94" s="21"/>
      <c r="L94" s="21"/>
      <c r="M94" s="21"/>
      <c r="N94" s="21"/>
      <c r="O94" s="21"/>
      <c r="P94" s="21"/>
    </row>
    <row r="95" spans="1:16" x14ac:dyDescent="0.25">
      <c r="A95" s="21"/>
      <c r="B95" s="21"/>
      <c r="C95" s="21"/>
      <c r="D95" s="21"/>
      <c r="E95" s="21"/>
      <c r="F95" s="174"/>
      <c r="G95" s="174"/>
      <c r="H95" s="174"/>
      <c r="I95" s="174"/>
      <c r="J95" s="174"/>
      <c r="K95" s="21"/>
      <c r="L95" s="21"/>
      <c r="M95" s="21"/>
      <c r="N95" s="21"/>
      <c r="O95" s="21"/>
      <c r="P95" s="21"/>
    </row>
    <row r="96" spans="1:16" x14ac:dyDescent="0.25">
      <c r="A96" s="21"/>
      <c r="B96" s="21"/>
      <c r="C96" s="21"/>
      <c r="D96" s="21"/>
      <c r="E96" s="21"/>
      <c r="F96" s="174"/>
      <c r="G96" s="174"/>
      <c r="H96" s="174"/>
      <c r="I96" s="174"/>
      <c r="J96" s="174"/>
      <c r="K96" s="21"/>
      <c r="L96" s="21"/>
      <c r="M96" s="21"/>
      <c r="N96" s="21"/>
      <c r="O96" s="21"/>
      <c r="P96" s="21"/>
    </row>
    <row r="97" spans="1:16" x14ac:dyDescent="0.25">
      <c r="A97" s="21"/>
      <c r="B97" s="21"/>
      <c r="C97" s="21"/>
      <c r="D97" s="21"/>
      <c r="E97" s="21"/>
      <c r="F97" s="174"/>
      <c r="G97" s="174"/>
      <c r="H97" s="174"/>
      <c r="I97" s="174"/>
      <c r="J97" s="174"/>
      <c r="K97" s="21"/>
      <c r="L97" s="21"/>
      <c r="M97" s="21"/>
      <c r="N97" s="21"/>
      <c r="O97" s="21"/>
      <c r="P97" s="21"/>
    </row>
    <row r="98" spans="1:16" x14ac:dyDescent="0.25">
      <c r="A98" s="21"/>
      <c r="B98" s="21"/>
      <c r="C98" s="21"/>
      <c r="D98" s="21"/>
      <c r="E98" s="21"/>
      <c r="F98" s="174"/>
      <c r="G98" s="174"/>
      <c r="H98" s="174"/>
      <c r="I98" s="174"/>
      <c r="J98" s="174"/>
      <c r="K98" s="21"/>
      <c r="L98" s="21"/>
      <c r="M98" s="21"/>
      <c r="N98" s="21"/>
      <c r="O98" s="21"/>
      <c r="P98" s="21"/>
    </row>
    <row r="99" spans="1:16" x14ac:dyDescent="0.25">
      <c r="A99" s="21"/>
      <c r="B99" s="21"/>
      <c r="C99" s="21"/>
      <c r="D99" s="21"/>
      <c r="E99" s="21"/>
      <c r="F99" s="174"/>
      <c r="G99" s="174"/>
      <c r="H99" s="174"/>
      <c r="I99" s="174"/>
      <c r="J99" s="174"/>
      <c r="K99" s="21"/>
      <c r="L99" s="21"/>
      <c r="M99" s="21"/>
      <c r="N99" s="21"/>
      <c r="O99" s="21"/>
      <c r="P99" s="21"/>
    </row>
    <row r="100" spans="1:16" x14ac:dyDescent="0.25">
      <c r="A100" s="21"/>
      <c r="B100" s="21"/>
      <c r="C100" s="21"/>
      <c r="D100" s="21"/>
      <c r="E100" s="21"/>
      <c r="F100" s="174"/>
      <c r="G100" s="174"/>
      <c r="H100" s="174"/>
      <c r="I100" s="174"/>
      <c r="J100" s="174"/>
      <c r="K100" s="21"/>
      <c r="L100" s="21"/>
      <c r="M100" s="21"/>
      <c r="N100" s="21"/>
      <c r="O100" s="21"/>
      <c r="P100" s="21"/>
    </row>
    <row r="101" spans="1:16" x14ac:dyDescent="0.25">
      <c r="A101" s="21"/>
      <c r="B101" s="21"/>
      <c r="C101" s="21"/>
      <c r="D101" s="21"/>
      <c r="E101" s="21"/>
      <c r="F101" s="174"/>
      <c r="G101" s="174"/>
      <c r="H101" s="174"/>
      <c r="I101" s="174"/>
      <c r="J101" s="174"/>
      <c r="K101" s="21"/>
      <c r="L101" s="21"/>
      <c r="M101" s="21"/>
      <c r="N101" s="21"/>
      <c r="O101" s="21"/>
      <c r="P101" s="21"/>
    </row>
    <row r="102" spans="1:16" x14ac:dyDescent="0.25">
      <c r="A102" s="21"/>
      <c r="B102" s="21"/>
      <c r="C102" s="21"/>
      <c r="D102" s="21"/>
      <c r="E102" s="21"/>
      <c r="F102" s="174"/>
      <c r="G102" s="174"/>
      <c r="H102" s="174"/>
      <c r="I102" s="174"/>
      <c r="J102" s="174"/>
      <c r="K102" s="21"/>
      <c r="L102" s="21"/>
      <c r="M102" s="21"/>
      <c r="N102" s="21"/>
      <c r="O102" s="21"/>
      <c r="P102" s="21"/>
    </row>
    <row r="103" spans="1:16" x14ac:dyDescent="0.25">
      <c r="A103" s="21"/>
      <c r="B103" s="21"/>
      <c r="C103" s="21"/>
      <c r="D103" s="21"/>
      <c r="E103" s="21"/>
      <c r="F103" s="174"/>
      <c r="G103" s="174"/>
      <c r="H103" s="174"/>
      <c r="I103" s="174"/>
      <c r="J103" s="174"/>
      <c r="K103" s="21"/>
      <c r="L103" s="21"/>
      <c r="M103" s="21"/>
      <c r="N103" s="21"/>
      <c r="O103" s="21"/>
      <c r="P103" s="21"/>
    </row>
    <row r="104" spans="1:16" x14ac:dyDescent="0.25">
      <c r="A104" s="21"/>
      <c r="B104" s="21"/>
      <c r="C104" s="21"/>
      <c r="D104" s="21"/>
      <c r="E104" s="21"/>
      <c r="F104" s="174"/>
      <c r="G104" s="174"/>
      <c r="H104" s="174"/>
      <c r="I104" s="174"/>
      <c r="J104" s="174"/>
      <c r="K104" s="21"/>
      <c r="L104" s="21"/>
      <c r="M104" s="21"/>
      <c r="N104" s="21"/>
      <c r="O104" s="21"/>
      <c r="P104" s="21"/>
    </row>
    <row r="105" spans="1:16" x14ac:dyDescent="0.25">
      <c r="A105" s="21"/>
      <c r="B105" s="21"/>
      <c r="C105" s="21"/>
      <c r="D105" s="21"/>
      <c r="E105" s="21"/>
      <c r="F105" s="174"/>
      <c r="G105" s="174"/>
      <c r="H105" s="174"/>
      <c r="I105" s="174"/>
      <c r="J105" s="174"/>
      <c r="K105" s="21"/>
      <c r="L105" s="21"/>
      <c r="M105" s="21"/>
      <c r="N105" s="21"/>
      <c r="O105" s="21"/>
      <c r="P105" s="21"/>
    </row>
    <row r="106" spans="1:16" x14ac:dyDescent="0.25">
      <c r="A106" s="21"/>
      <c r="B106" s="21"/>
      <c r="C106" s="21"/>
      <c r="D106" s="21"/>
      <c r="E106" s="21"/>
      <c r="F106" s="174"/>
      <c r="G106" s="174"/>
      <c r="H106" s="174"/>
      <c r="I106" s="174"/>
      <c r="J106" s="174"/>
      <c r="K106" s="21"/>
      <c r="L106" s="21"/>
      <c r="M106" s="21"/>
      <c r="N106" s="21"/>
      <c r="O106" s="21"/>
      <c r="P106" s="21"/>
    </row>
    <row r="107" spans="1:16" x14ac:dyDescent="0.25">
      <c r="A107" s="21"/>
      <c r="B107" s="21"/>
      <c r="C107" s="21"/>
      <c r="D107" s="21"/>
      <c r="E107" s="21"/>
      <c r="F107" s="174"/>
      <c r="G107" s="174"/>
      <c r="H107" s="174"/>
      <c r="I107" s="174"/>
      <c r="J107" s="174"/>
      <c r="K107" s="21"/>
      <c r="L107" s="21"/>
      <c r="M107" s="21"/>
      <c r="N107" s="21"/>
      <c r="O107" s="21"/>
      <c r="P107" s="21"/>
    </row>
    <row r="108" spans="1:16" x14ac:dyDescent="0.25">
      <c r="A108" s="21"/>
      <c r="B108" s="21"/>
      <c r="C108" s="21"/>
      <c r="D108" s="21"/>
      <c r="E108" s="21"/>
      <c r="F108" s="174"/>
      <c r="G108" s="174"/>
      <c r="H108" s="174"/>
      <c r="I108" s="174"/>
      <c r="J108" s="174"/>
      <c r="K108" s="21"/>
      <c r="L108" s="21"/>
      <c r="M108" s="21"/>
      <c r="N108" s="21"/>
      <c r="O108" s="21"/>
      <c r="P108" s="21"/>
    </row>
    <row r="109" spans="1:16" x14ac:dyDescent="0.25">
      <c r="A109" s="21"/>
      <c r="B109" s="21"/>
      <c r="C109" s="21"/>
      <c r="D109" s="21"/>
      <c r="E109" s="21"/>
      <c r="F109" s="174"/>
      <c r="G109" s="174"/>
      <c r="H109" s="174"/>
      <c r="I109" s="174"/>
      <c r="J109" s="174"/>
      <c r="K109" s="21"/>
      <c r="L109" s="21"/>
      <c r="M109" s="21"/>
      <c r="N109" s="21"/>
      <c r="O109" s="21"/>
      <c r="P109" s="21"/>
    </row>
    <row r="110" spans="1:16" x14ac:dyDescent="0.25">
      <c r="A110" s="21"/>
      <c r="B110" s="21"/>
      <c r="C110" s="21"/>
      <c r="D110" s="21"/>
      <c r="E110" s="21"/>
      <c r="F110" s="174"/>
      <c r="G110" s="174"/>
      <c r="H110" s="174"/>
      <c r="I110" s="174"/>
      <c r="J110" s="174"/>
      <c r="K110" s="21"/>
      <c r="L110" s="21"/>
      <c r="M110" s="21"/>
      <c r="N110" s="21"/>
      <c r="O110" s="21"/>
      <c r="P110" s="21"/>
    </row>
    <row r="111" spans="1:16" x14ac:dyDescent="0.25">
      <c r="A111" s="21"/>
      <c r="B111" s="21"/>
      <c r="C111" s="21"/>
      <c r="D111" s="21"/>
      <c r="E111" s="21"/>
      <c r="F111" s="174"/>
      <c r="G111" s="174"/>
      <c r="H111" s="174"/>
      <c r="I111" s="174"/>
      <c r="J111" s="174"/>
      <c r="K111" s="21"/>
      <c r="L111" s="21"/>
      <c r="M111" s="21"/>
      <c r="N111" s="21"/>
      <c r="O111" s="21"/>
      <c r="P111" s="21"/>
    </row>
    <row r="112" spans="1:16" x14ac:dyDescent="0.25">
      <c r="A112" s="21"/>
      <c r="B112" s="21"/>
      <c r="C112" s="21"/>
      <c r="D112" s="21"/>
      <c r="E112" s="21"/>
      <c r="F112" s="174"/>
      <c r="G112" s="174"/>
      <c r="H112" s="174"/>
      <c r="I112" s="174"/>
      <c r="J112" s="174"/>
      <c r="K112" s="21"/>
      <c r="L112" s="21"/>
      <c r="M112" s="21"/>
      <c r="N112" s="21"/>
      <c r="O112" s="21"/>
      <c r="P112" s="21"/>
    </row>
    <row r="113" spans="1:16" x14ac:dyDescent="0.25">
      <c r="A113" s="21"/>
      <c r="B113" s="21"/>
      <c r="C113" s="21"/>
      <c r="D113" s="21"/>
      <c r="E113" s="21"/>
      <c r="F113" s="174"/>
      <c r="G113" s="174"/>
      <c r="H113" s="174"/>
      <c r="I113" s="174"/>
      <c r="J113" s="174"/>
      <c r="K113" s="21"/>
      <c r="L113" s="21"/>
      <c r="M113" s="21"/>
      <c r="N113" s="21"/>
      <c r="O113" s="21"/>
      <c r="P113" s="21"/>
    </row>
    <row r="114" spans="1:16" x14ac:dyDescent="0.25">
      <c r="A114" s="21"/>
      <c r="B114" s="21"/>
      <c r="C114" s="21"/>
      <c r="D114" s="21"/>
      <c r="E114" s="21"/>
      <c r="F114" s="174"/>
      <c r="G114" s="174"/>
      <c r="H114" s="174"/>
      <c r="I114" s="174"/>
      <c r="J114" s="174"/>
      <c r="K114" s="21"/>
      <c r="L114" s="21"/>
      <c r="M114" s="21"/>
      <c r="N114" s="21"/>
      <c r="O114" s="21"/>
      <c r="P114" s="21"/>
    </row>
    <row r="115" spans="1:16" x14ac:dyDescent="0.25">
      <c r="A115" s="21"/>
      <c r="B115" s="21"/>
      <c r="C115" s="21"/>
      <c r="D115" s="21"/>
      <c r="E115" s="21"/>
      <c r="F115" s="174"/>
      <c r="G115" s="174"/>
      <c r="H115" s="174"/>
      <c r="I115" s="174"/>
      <c r="J115" s="174"/>
      <c r="K115" s="21"/>
      <c r="L115" s="21"/>
      <c r="M115" s="21"/>
      <c r="N115" s="21"/>
      <c r="O115" s="21"/>
      <c r="P115" s="21"/>
    </row>
    <row r="116" spans="1:16" x14ac:dyDescent="0.25">
      <c r="A116" s="21"/>
      <c r="B116" s="21"/>
      <c r="C116" s="21"/>
      <c r="D116" s="21"/>
      <c r="E116" s="21"/>
      <c r="F116" s="174"/>
      <c r="G116" s="174"/>
      <c r="H116" s="174"/>
      <c r="I116" s="174"/>
      <c r="J116" s="174"/>
      <c r="K116" s="21"/>
      <c r="L116" s="21"/>
      <c r="M116" s="21"/>
      <c r="N116" s="21"/>
      <c r="O116" s="21"/>
      <c r="P116" s="21"/>
    </row>
    <row r="117" spans="1:16" x14ac:dyDescent="0.25">
      <c r="A117" s="21"/>
      <c r="B117" s="21"/>
      <c r="C117" s="21"/>
      <c r="D117" s="21"/>
      <c r="E117" s="21"/>
      <c r="F117" s="174"/>
      <c r="G117" s="174"/>
      <c r="H117" s="174"/>
      <c r="I117" s="174"/>
      <c r="J117" s="174"/>
      <c r="K117" s="21"/>
      <c r="L117" s="21"/>
      <c r="M117" s="21"/>
      <c r="N117" s="21"/>
      <c r="O117" s="21"/>
      <c r="P117" s="21"/>
    </row>
    <row r="118" spans="1:16" x14ac:dyDescent="0.25">
      <c r="A118" s="21"/>
      <c r="B118" s="21"/>
      <c r="C118" s="21"/>
      <c r="D118" s="21"/>
      <c r="E118" s="21"/>
      <c r="F118" s="174"/>
      <c r="G118" s="174"/>
      <c r="H118" s="174"/>
      <c r="I118" s="174"/>
      <c r="J118" s="174"/>
      <c r="K118" s="21"/>
      <c r="L118" s="21"/>
      <c r="M118" s="21"/>
      <c r="N118" s="21"/>
      <c r="O118" s="21"/>
      <c r="P118" s="21"/>
    </row>
    <row r="119" spans="1:16" x14ac:dyDescent="0.25">
      <c r="A119" s="21"/>
      <c r="B119" s="21"/>
      <c r="C119" s="21"/>
      <c r="D119" s="21"/>
      <c r="E119" s="21"/>
      <c r="F119" s="174"/>
      <c r="G119" s="174"/>
      <c r="H119" s="174"/>
      <c r="I119" s="174"/>
      <c r="J119" s="174"/>
      <c r="K119" s="21"/>
      <c r="L119" s="21"/>
      <c r="M119" s="21"/>
      <c r="N119" s="21"/>
      <c r="O119" s="21"/>
      <c r="P119" s="21"/>
    </row>
    <row r="120" spans="1:16" x14ac:dyDescent="0.25">
      <c r="A120" s="21"/>
      <c r="B120" s="21"/>
      <c r="C120" s="21"/>
      <c r="D120" s="21"/>
      <c r="E120" s="21"/>
      <c r="F120" s="174"/>
      <c r="G120" s="174"/>
      <c r="H120" s="174"/>
      <c r="I120" s="174"/>
      <c r="J120" s="174"/>
      <c r="K120" s="21"/>
      <c r="L120" s="21"/>
      <c r="M120" s="21"/>
      <c r="N120" s="21"/>
      <c r="O120" s="21"/>
      <c r="P120" s="21"/>
    </row>
    <row r="121" spans="1:16" x14ac:dyDescent="0.25">
      <c r="A121" s="21"/>
      <c r="B121" s="21"/>
      <c r="C121" s="21"/>
      <c r="D121" s="21"/>
      <c r="E121" s="21"/>
      <c r="F121" s="174"/>
      <c r="G121" s="174"/>
      <c r="H121" s="174"/>
      <c r="I121" s="174"/>
      <c r="J121" s="174"/>
      <c r="K121" s="21"/>
      <c r="L121" s="21"/>
      <c r="M121" s="21"/>
      <c r="N121" s="21"/>
      <c r="O121" s="21"/>
      <c r="P121" s="21"/>
    </row>
    <row r="122" spans="1:16" x14ac:dyDescent="0.25">
      <c r="A122" s="21"/>
      <c r="B122" s="21"/>
      <c r="C122" s="21"/>
      <c r="D122" s="21"/>
      <c r="E122" s="21"/>
      <c r="F122" s="174"/>
      <c r="G122" s="174"/>
      <c r="H122" s="174"/>
      <c r="I122" s="174"/>
      <c r="J122" s="174"/>
      <c r="K122" s="21"/>
      <c r="L122" s="21"/>
      <c r="M122" s="21"/>
      <c r="N122" s="21"/>
      <c r="O122" s="21"/>
      <c r="P122" s="21"/>
    </row>
    <row r="123" spans="1:16" x14ac:dyDescent="0.25">
      <c r="A123" s="21"/>
      <c r="B123" s="21"/>
      <c r="C123" s="21"/>
      <c r="D123" s="21"/>
      <c r="E123" s="21"/>
      <c r="F123" s="174"/>
      <c r="G123" s="174"/>
      <c r="H123" s="174"/>
      <c r="I123" s="174"/>
      <c r="J123" s="174"/>
      <c r="K123" s="21"/>
      <c r="L123" s="21"/>
      <c r="M123" s="21"/>
      <c r="N123" s="21"/>
      <c r="O123" s="21"/>
      <c r="P123" s="21"/>
    </row>
    <row r="124" spans="1:16" x14ac:dyDescent="0.25">
      <c r="A124" s="21"/>
      <c r="B124" s="21"/>
      <c r="C124" s="21"/>
      <c r="D124" s="21"/>
      <c r="E124" s="21"/>
      <c r="F124" s="174"/>
      <c r="G124" s="174"/>
      <c r="H124" s="174"/>
      <c r="I124" s="174"/>
      <c r="J124" s="174"/>
      <c r="K124" s="21"/>
      <c r="L124" s="21"/>
      <c r="M124" s="21"/>
      <c r="N124" s="21"/>
      <c r="O124" s="21"/>
      <c r="P124" s="21"/>
    </row>
    <row r="125" spans="1:16" x14ac:dyDescent="0.25">
      <c r="A125" s="21"/>
      <c r="B125" s="21"/>
      <c r="C125" s="21"/>
      <c r="D125" s="21"/>
      <c r="E125" s="21"/>
      <c r="F125" s="174"/>
      <c r="G125" s="174"/>
      <c r="H125" s="174"/>
      <c r="I125" s="174"/>
      <c r="J125" s="174"/>
      <c r="K125" s="21"/>
      <c r="L125" s="21"/>
      <c r="M125" s="21"/>
      <c r="N125" s="21"/>
      <c r="O125" s="21"/>
      <c r="P125" s="21"/>
    </row>
    <row r="126" spans="1:16" x14ac:dyDescent="0.25">
      <c r="A126" s="21"/>
      <c r="B126" s="21"/>
      <c r="C126" s="21"/>
      <c r="D126" s="21"/>
      <c r="E126" s="21"/>
      <c r="F126" s="174"/>
      <c r="G126" s="174"/>
      <c r="H126" s="174"/>
      <c r="I126" s="174"/>
      <c r="J126" s="174"/>
      <c r="K126" s="21"/>
      <c r="L126" s="21"/>
      <c r="M126" s="21"/>
      <c r="N126" s="21"/>
      <c r="O126" s="21"/>
      <c r="P126" s="21"/>
    </row>
    <row r="127" spans="1:16" x14ac:dyDescent="0.25">
      <c r="A127" s="21"/>
      <c r="B127" s="21"/>
      <c r="C127" s="21"/>
      <c r="D127" s="21"/>
      <c r="E127" s="21"/>
      <c r="F127" s="174"/>
      <c r="G127" s="174"/>
      <c r="H127" s="174"/>
      <c r="I127" s="174"/>
      <c r="J127" s="174"/>
      <c r="K127" s="21"/>
      <c r="L127" s="21"/>
      <c r="M127" s="21"/>
      <c r="N127" s="21"/>
      <c r="O127" s="21"/>
      <c r="P127" s="21"/>
    </row>
    <row r="128" spans="1:16" x14ac:dyDescent="0.25">
      <c r="A128" s="21"/>
      <c r="B128" s="21"/>
      <c r="C128" s="21"/>
      <c r="D128" s="21"/>
      <c r="E128" s="21"/>
      <c r="F128" s="174"/>
      <c r="G128" s="174"/>
      <c r="H128" s="174"/>
      <c r="I128" s="174"/>
      <c r="J128" s="174"/>
      <c r="K128" s="21"/>
      <c r="L128" s="21"/>
      <c r="M128" s="21"/>
      <c r="N128" s="21"/>
      <c r="O128" s="21"/>
      <c r="P128" s="21"/>
    </row>
    <row r="129" spans="1:16" x14ac:dyDescent="0.25">
      <c r="A129" s="21"/>
      <c r="B129" s="21"/>
      <c r="C129" s="21"/>
      <c r="D129" s="21"/>
      <c r="E129" s="21"/>
      <c r="F129" s="174"/>
      <c r="G129" s="174"/>
      <c r="H129" s="174"/>
      <c r="I129" s="174"/>
      <c r="J129" s="174"/>
      <c r="K129" s="21"/>
      <c r="L129" s="21"/>
      <c r="M129" s="21"/>
      <c r="N129" s="21"/>
      <c r="O129" s="21"/>
      <c r="P129" s="21"/>
    </row>
    <row r="130" spans="1:16" x14ac:dyDescent="0.25">
      <c r="A130" s="21"/>
      <c r="B130" s="21"/>
      <c r="C130" s="21"/>
      <c r="D130" s="21"/>
      <c r="E130" s="21"/>
      <c r="F130" s="174"/>
      <c r="G130" s="174"/>
      <c r="H130" s="174"/>
      <c r="I130" s="174"/>
      <c r="J130" s="174"/>
      <c r="K130" s="21"/>
      <c r="L130" s="21"/>
      <c r="M130" s="21"/>
      <c r="N130" s="21"/>
      <c r="O130" s="21"/>
      <c r="P130" s="21"/>
    </row>
    <row r="131" spans="1:16" x14ac:dyDescent="0.25">
      <c r="A131" s="21"/>
      <c r="B131" s="21"/>
      <c r="C131" s="21"/>
      <c r="D131" s="21"/>
      <c r="E131" s="21"/>
      <c r="F131" s="174"/>
      <c r="G131" s="174"/>
      <c r="H131" s="174"/>
      <c r="I131" s="174"/>
      <c r="J131" s="174"/>
      <c r="K131" s="21"/>
      <c r="L131" s="21"/>
      <c r="M131" s="21"/>
      <c r="N131" s="21"/>
      <c r="O131" s="21"/>
      <c r="P131" s="21"/>
    </row>
    <row r="132" spans="1:16" x14ac:dyDescent="0.25">
      <c r="A132" s="21"/>
      <c r="B132" s="21"/>
      <c r="C132" s="21"/>
      <c r="D132" s="21"/>
      <c r="E132" s="21"/>
      <c r="F132" s="174"/>
      <c r="G132" s="174"/>
      <c r="H132" s="174"/>
      <c r="I132" s="174"/>
      <c r="J132" s="174"/>
      <c r="K132" s="21"/>
      <c r="L132" s="21"/>
      <c r="M132" s="21"/>
      <c r="N132" s="21"/>
      <c r="O132" s="21"/>
      <c r="P132" s="21"/>
    </row>
    <row r="133" spans="1:16" x14ac:dyDescent="0.25">
      <c r="A133" s="21"/>
      <c r="B133" s="21"/>
      <c r="C133" s="21"/>
      <c r="D133" s="21"/>
      <c r="E133" s="21"/>
      <c r="F133" s="174"/>
      <c r="G133" s="174"/>
      <c r="H133" s="174"/>
      <c r="I133" s="174"/>
      <c r="J133" s="174"/>
      <c r="K133" s="21"/>
      <c r="L133" s="21"/>
      <c r="M133" s="21"/>
      <c r="N133" s="21"/>
      <c r="O133" s="21"/>
      <c r="P133" s="21"/>
    </row>
    <row r="134" spans="1:16" x14ac:dyDescent="0.25">
      <c r="A134" s="21"/>
      <c r="B134" s="21"/>
      <c r="C134" s="21"/>
      <c r="D134" s="21"/>
      <c r="E134" s="21"/>
      <c r="F134" s="174"/>
      <c r="G134" s="174"/>
      <c r="H134" s="174"/>
      <c r="I134" s="174"/>
      <c r="J134" s="174"/>
      <c r="K134" s="21"/>
      <c r="L134" s="21"/>
      <c r="M134" s="21"/>
      <c r="N134" s="21"/>
      <c r="O134" s="21"/>
      <c r="P134" s="21"/>
    </row>
    <row r="135" spans="1:16" x14ac:dyDescent="0.25">
      <c r="A135" s="21"/>
      <c r="B135" s="21"/>
      <c r="C135" s="21"/>
      <c r="D135" s="21"/>
      <c r="E135" s="21"/>
      <c r="F135" s="174"/>
      <c r="G135" s="174"/>
      <c r="H135" s="174"/>
      <c r="I135" s="174"/>
      <c r="J135" s="174"/>
      <c r="K135" s="21"/>
      <c r="L135" s="21"/>
      <c r="M135" s="21"/>
      <c r="N135" s="21"/>
      <c r="O135" s="21"/>
      <c r="P135" s="21"/>
    </row>
    <row r="136" spans="1:16" x14ac:dyDescent="0.25">
      <c r="A136" s="21"/>
      <c r="B136" s="21"/>
      <c r="C136" s="21"/>
      <c r="D136" s="21"/>
      <c r="E136" s="21"/>
      <c r="F136" s="174"/>
      <c r="G136" s="174"/>
      <c r="H136" s="174"/>
      <c r="I136" s="174"/>
      <c r="J136" s="174"/>
      <c r="K136" s="21"/>
      <c r="L136" s="21"/>
      <c r="M136" s="21"/>
      <c r="N136" s="21"/>
      <c r="O136" s="21"/>
      <c r="P136" s="21"/>
    </row>
    <row r="137" spans="1:16" x14ac:dyDescent="0.25">
      <c r="A137" s="21"/>
      <c r="B137" s="21"/>
      <c r="C137" s="21"/>
      <c r="D137" s="21"/>
      <c r="E137" s="21"/>
      <c r="F137" s="174"/>
      <c r="G137" s="174"/>
      <c r="H137" s="174"/>
      <c r="I137" s="174"/>
      <c r="J137" s="174"/>
      <c r="K137" s="21"/>
      <c r="L137" s="21"/>
      <c r="M137" s="21"/>
      <c r="N137" s="21"/>
      <c r="O137" s="21"/>
      <c r="P137" s="21"/>
    </row>
    <row r="138" spans="1:16" x14ac:dyDescent="0.25">
      <c r="A138" s="21"/>
      <c r="B138" s="21"/>
      <c r="C138" s="21"/>
      <c r="D138" s="21"/>
      <c r="E138" s="21"/>
      <c r="F138" s="174"/>
      <c r="G138" s="174"/>
      <c r="H138" s="174"/>
      <c r="I138" s="174"/>
      <c r="J138" s="174"/>
      <c r="K138" s="21"/>
      <c r="L138" s="21"/>
      <c r="M138" s="21"/>
      <c r="N138" s="21"/>
      <c r="O138" s="21"/>
      <c r="P138" s="21"/>
    </row>
    <row r="139" spans="1:16" x14ac:dyDescent="0.25">
      <c r="A139" s="21"/>
      <c r="B139" s="21"/>
      <c r="C139" s="21"/>
      <c r="D139" s="21"/>
      <c r="E139" s="21"/>
      <c r="F139" s="174"/>
      <c r="G139" s="174"/>
      <c r="H139" s="174"/>
      <c r="I139" s="174"/>
      <c r="J139" s="174"/>
      <c r="K139" s="21"/>
      <c r="L139" s="21"/>
      <c r="M139" s="21"/>
      <c r="N139" s="21"/>
      <c r="O139" s="21"/>
      <c r="P139" s="21"/>
    </row>
    <row r="140" spans="1:16" x14ac:dyDescent="0.25">
      <c r="A140" s="21"/>
      <c r="B140" s="21"/>
      <c r="C140" s="21"/>
      <c r="D140" s="21"/>
      <c r="E140" s="21"/>
      <c r="F140" s="174"/>
      <c r="G140" s="174"/>
      <c r="H140" s="174"/>
      <c r="I140" s="174"/>
      <c r="J140" s="174"/>
      <c r="K140" s="21"/>
      <c r="L140" s="21"/>
      <c r="M140" s="21"/>
      <c r="N140" s="21"/>
      <c r="O140" s="21"/>
      <c r="P140" s="21"/>
    </row>
    <row r="141" spans="1:16" x14ac:dyDescent="0.25">
      <c r="A141" s="21"/>
      <c r="B141" s="21"/>
      <c r="C141" s="21"/>
      <c r="D141" s="21"/>
      <c r="E141" s="21"/>
      <c r="F141" s="174"/>
      <c r="G141" s="174"/>
      <c r="H141" s="174"/>
      <c r="I141" s="174"/>
      <c r="J141" s="174"/>
      <c r="K141" s="21"/>
      <c r="L141" s="21"/>
      <c r="M141" s="21"/>
      <c r="N141" s="21"/>
      <c r="O141" s="21"/>
      <c r="P141" s="21"/>
    </row>
    <row r="142" spans="1:16" x14ac:dyDescent="0.25">
      <c r="A142" s="21"/>
      <c r="B142" s="21"/>
      <c r="C142" s="21"/>
      <c r="D142" s="21"/>
      <c r="E142" s="21"/>
      <c r="F142" s="174"/>
      <c r="G142" s="174"/>
      <c r="H142" s="174"/>
      <c r="I142" s="174"/>
      <c r="J142" s="174"/>
      <c r="K142" s="21"/>
      <c r="L142" s="21"/>
      <c r="M142" s="21"/>
      <c r="N142" s="21"/>
      <c r="O142" s="21"/>
      <c r="P142" s="21"/>
    </row>
    <row r="143" spans="1:16" x14ac:dyDescent="0.25">
      <c r="A143" s="21"/>
      <c r="B143" s="21"/>
      <c r="C143" s="21"/>
      <c r="D143" s="21"/>
      <c r="E143" s="21"/>
      <c r="F143" s="174"/>
      <c r="G143" s="174"/>
      <c r="H143" s="174"/>
      <c r="I143" s="174"/>
      <c r="J143" s="174"/>
      <c r="K143" s="21"/>
      <c r="L143" s="21"/>
      <c r="M143" s="21"/>
      <c r="N143" s="21"/>
      <c r="O143" s="21"/>
      <c r="P143" s="21"/>
    </row>
    <row r="144" spans="1:16" x14ac:dyDescent="0.25">
      <c r="A144" s="21"/>
      <c r="B144" s="21"/>
      <c r="C144" s="21"/>
      <c r="D144" s="21"/>
      <c r="E144" s="21"/>
      <c r="F144" s="174"/>
      <c r="G144" s="174"/>
      <c r="H144" s="174"/>
      <c r="I144" s="174"/>
      <c r="J144" s="174"/>
      <c r="K144" s="21"/>
      <c r="L144" s="21"/>
      <c r="M144" s="21"/>
      <c r="N144" s="21"/>
      <c r="O144" s="21"/>
      <c r="P144" s="21"/>
    </row>
    <row r="145" spans="1:16" x14ac:dyDescent="0.25">
      <c r="A145" s="21"/>
      <c r="B145" s="21"/>
      <c r="C145" s="21"/>
      <c r="D145" s="21"/>
      <c r="E145" s="21"/>
      <c r="F145" s="174"/>
      <c r="G145" s="174"/>
      <c r="H145" s="174"/>
      <c r="I145" s="174"/>
      <c r="J145" s="174"/>
      <c r="K145" s="21"/>
      <c r="L145" s="21"/>
      <c r="M145" s="21"/>
      <c r="N145" s="21"/>
      <c r="O145" s="21"/>
      <c r="P145" s="21"/>
    </row>
    <row r="146" spans="1:16" x14ac:dyDescent="0.25">
      <c r="A146" s="21"/>
      <c r="B146" s="21"/>
      <c r="C146" s="21"/>
      <c r="D146" s="21"/>
      <c r="E146" s="21"/>
      <c r="F146" s="174"/>
      <c r="G146" s="174"/>
      <c r="H146" s="174"/>
      <c r="I146" s="174"/>
      <c r="J146" s="174"/>
      <c r="K146" s="21"/>
      <c r="L146" s="21"/>
      <c r="M146" s="21"/>
      <c r="N146" s="21"/>
      <c r="O146" s="21"/>
      <c r="P146" s="21"/>
    </row>
    <row r="147" spans="1:16" x14ac:dyDescent="0.25">
      <c r="A147" s="21"/>
      <c r="B147" s="21"/>
      <c r="C147" s="21"/>
      <c r="D147" s="21"/>
      <c r="E147" s="21"/>
      <c r="F147" s="174"/>
      <c r="G147" s="174"/>
      <c r="H147" s="174"/>
      <c r="I147" s="174"/>
      <c r="J147" s="174"/>
      <c r="K147" s="21"/>
      <c r="L147" s="21"/>
      <c r="M147" s="21"/>
      <c r="N147" s="21"/>
      <c r="O147" s="21"/>
      <c r="P147" s="21"/>
    </row>
    <row r="148" spans="1:16" x14ac:dyDescent="0.25">
      <c r="A148" s="21"/>
      <c r="B148" s="21"/>
      <c r="C148" s="21"/>
      <c r="D148" s="21"/>
      <c r="E148" s="21"/>
      <c r="F148" s="174"/>
      <c r="G148" s="174"/>
      <c r="H148" s="174"/>
      <c r="I148" s="174"/>
      <c r="J148" s="174"/>
      <c r="K148" s="21"/>
      <c r="L148" s="21"/>
      <c r="M148" s="21"/>
      <c r="N148" s="21"/>
      <c r="O148" s="21"/>
      <c r="P148" s="21"/>
    </row>
    <row r="149" spans="1:16" x14ac:dyDescent="0.25">
      <c r="A149" s="21"/>
      <c r="B149" s="21"/>
      <c r="C149" s="21"/>
      <c r="D149" s="21"/>
      <c r="E149" s="21"/>
      <c r="F149" s="174"/>
      <c r="G149" s="174"/>
      <c r="H149" s="174"/>
      <c r="I149" s="174"/>
      <c r="J149" s="174"/>
      <c r="K149" s="21"/>
      <c r="L149" s="21"/>
      <c r="M149" s="21"/>
      <c r="N149" s="21"/>
      <c r="O149" s="21"/>
      <c r="P149" s="21"/>
    </row>
    <row r="150" spans="1:16" x14ac:dyDescent="0.25">
      <c r="A150" s="21"/>
      <c r="B150" s="21"/>
      <c r="C150" s="21"/>
      <c r="D150" s="21"/>
      <c r="E150" s="21"/>
      <c r="F150" s="174"/>
      <c r="G150" s="174"/>
      <c r="H150" s="174"/>
      <c r="I150" s="174"/>
      <c r="J150" s="174"/>
      <c r="K150" s="21"/>
      <c r="L150" s="21"/>
      <c r="M150" s="21"/>
      <c r="N150" s="21"/>
      <c r="O150" s="21"/>
      <c r="P150" s="21"/>
    </row>
    <row r="151" spans="1:16" x14ac:dyDescent="0.25">
      <c r="A151" s="21"/>
      <c r="B151" s="21"/>
      <c r="C151" s="21"/>
      <c r="D151" s="21"/>
      <c r="E151" s="21"/>
      <c r="F151" s="174"/>
      <c r="G151" s="174"/>
      <c r="H151" s="174"/>
      <c r="I151" s="174"/>
      <c r="J151" s="174"/>
      <c r="K151" s="21"/>
      <c r="L151" s="21"/>
      <c r="M151" s="21"/>
      <c r="N151" s="21"/>
      <c r="O151" s="21"/>
      <c r="P151" s="21"/>
    </row>
    <row r="152" spans="1:16" x14ac:dyDescent="0.25">
      <c r="A152" s="21"/>
      <c r="B152" s="21"/>
      <c r="C152" s="21"/>
      <c r="D152" s="21"/>
      <c r="E152" s="21"/>
      <c r="F152" s="174"/>
      <c r="G152" s="174"/>
      <c r="H152" s="174"/>
      <c r="I152" s="174"/>
      <c r="J152" s="174"/>
      <c r="K152" s="21"/>
      <c r="L152" s="21"/>
      <c r="M152" s="21"/>
      <c r="N152" s="21"/>
      <c r="O152" s="21"/>
      <c r="P152" s="21"/>
    </row>
    <row r="153" spans="1:16" x14ac:dyDescent="0.25">
      <c r="A153" s="21"/>
      <c r="B153" s="21"/>
      <c r="C153" s="21"/>
      <c r="D153" s="21"/>
      <c r="E153" s="21"/>
      <c r="F153" s="174"/>
      <c r="G153" s="174"/>
      <c r="H153" s="174"/>
      <c r="I153" s="174"/>
      <c r="J153" s="174"/>
      <c r="K153" s="21"/>
      <c r="L153" s="21"/>
      <c r="M153" s="21"/>
      <c r="N153" s="21"/>
      <c r="O153" s="21"/>
      <c r="P153" s="21"/>
    </row>
    <row r="154" spans="1:16" x14ac:dyDescent="0.25">
      <c r="A154" s="21"/>
      <c r="B154" s="21"/>
      <c r="C154" s="21"/>
      <c r="D154" s="21"/>
      <c r="E154" s="21"/>
      <c r="F154" s="174"/>
      <c r="G154" s="174"/>
      <c r="H154" s="174"/>
      <c r="I154" s="174"/>
      <c r="J154" s="174"/>
      <c r="K154" s="21"/>
      <c r="L154" s="21"/>
      <c r="M154" s="21"/>
      <c r="N154" s="21"/>
      <c r="O154" s="21"/>
      <c r="P154" s="21"/>
    </row>
    <row r="155" spans="1:16" x14ac:dyDescent="0.25">
      <c r="A155" s="21"/>
      <c r="B155" s="21"/>
      <c r="C155" s="21"/>
      <c r="D155" s="21"/>
      <c r="E155" s="21"/>
      <c r="F155" s="174"/>
      <c r="G155" s="174"/>
      <c r="H155" s="174"/>
      <c r="I155" s="174"/>
      <c r="J155" s="174"/>
      <c r="K155" s="21"/>
      <c r="L155" s="21"/>
      <c r="M155" s="21"/>
      <c r="N155" s="21"/>
      <c r="O155" s="21"/>
      <c r="P155" s="21"/>
    </row>
    <row r="156" spans="1:16" x14ac:dyDescent="0.25">
      <c r="A156" s="21"/>
      <c r="B156" s="21"/>
      <c r="C156" s="21"/>
      <c r="D156" s="21"/>
      <c r="E156" s="21"/>
      <c r="F156" s="174"/>
      <c r="G156" s="174"/>
      <c r="H156" s="174"/>
      <c r="I156" s="174"/>
      <c r="J156" s="174"/>
      <c r="K156" s="21"/>
      <c r="L156" s="21"/>
      <c r="M156" s="21"/>
      <c r="N156" s="21"/>
      <c r="O156" s="21"/>
      <c r="P156" s="21"/>
    </row>
    <row r="157" spans="1:16" x14ac:dyDescent="0.25">
      <c r="A157" s="21"/>
      <c r="B157" s="21"/>
      <c r="C157" s="21"/>
      <c r="D157" s="21"/>
      <c r="E157" s="21"/>
      <c r="F157" s="174"/>
      <c r="G157" s="174"/>
      <c r="H157" s="174"/>
      <c r="I157" s="174"/>
      <c r="J157" s="174"/>
      <c r="K157" s="21"/>
      <c r="L157" s="21"/>
      <c r="M157" s="21"/>
      <c r="N157" s="21"/>
      <c r="O157" s="21"/>
      <c r="P157" s="21"/>
    </row>
    <row r="158" spans="1:16" x14ac:dyDescent="0.25">
      <c r="A158" s="21"/>
      <c r="B158" s="21"/>
      <c r="C158" s="21"/>
      <c r="D158" s="21"/>
      <c r="E158" s="21"/>
      <c r="F158" s="174"/>
      <c r="G158" s="174"/>
      <c r="H158" s="174"/>
      <c r="I158" s="174"/>
      <c r="J158" s="174"/>
      <c r="K158" s="21"/>
      <c r="L158" s="21"/>
      <c r="M158" s="21"/>
      <c r="N158" s="21"/>
      <c r="O158" s="21"/>
      <c r="P158" s="21"/>
    </row>
    <row r="159" spans="1:16" x14ac:dyDescent="0.25">
      <c r="A159" s="21"/>
      <c r="B159" s="21"/>
      <c r="C159" s="21"/>
      <c r="D159" s="21"/>
      <c r="E159" s="21"/>
      <c r="F159" s="174"/>
      <c r="G159" s="174"/>
      <c r="H159" s="174"/>
      <c r="I159" s="174"/>
      <c r="J159" s="174"/>
      <c r="K159" s="21"/>
      <c r="L159" s="21"/>
      <c r="M159" s="21"/>
      <c r="N159" s="21"/>
      <c r="O159" s="21"/>
      <c r="P159" s="21"/>
    </row>
    <row r="160" spans="1:16" x14ac:dyDescent="0.25">
      <c r="A160" s="21"/>
      <c r="B160" s="21"/>
      <c r="C160" s="21"/>
      <c r="D160" s="21"/>
      <c r="E160" s="21"/>
      <c r="F160" s="174"/>
      <c r="G160" s="174"/>
      <c r="H160" s="174"/>
      <c r="I160" s="174"/>
      <c r="J160" s="174"/>
      <c r="K160" s="21"/>
      <c r="L160" s="21"/>
      <c r="M160" s="21"/>
      <c r="N160" s="21"/>
      <c r="O160" s="21"/>
      <c r="P160" s="21"/>
    </row>
    <row r="161" spans="1:16" x14ac:dyDescent="0.25">
      <c r="A161" s="21"/>
      <c r="B161" s="21"/>
      <c r="C161" s="21"/>
      <c r="D161" s="21"/>
      <c r="E161" s="21"/>
      <c r="F161" s="174"/>
      <c r="G161" s="174"/>
      <c r="H161" s="174"/>
      <c r="I161" s="174"/>
      <c r="J161" s="174"/>
      <c r="K161" s="21"/>
      <c r="L161" s="21"/>
      <c r="M161" s="21"/>
      <c r="N161" s="21"/>
      <c r="O161" s="21"/>
      <c r="P161" s="21"/>
    </row>
    <row r="162" spans="1:16" x14ac:dyDescent="0.25">
      <c r="A162" s="21"/>
      <c r="B162" s="21"/>
      <c r="C162" s="21"/>
      <c r="D162" s="21"/>
      <c r="E162" s="21"/>
      <c r="F162" s="174"/>
      <c r="G162" s="174"/>
      <c r="H162" s="174"/>
      <c r="I162" s="174"/>
      <c r="J162" s="174"/>
      <c r="K162" s="21"/>
      <c r="L162" s="21"/>
      <c r="M162" s="21"/>
      <c r="N162" s="21"/>
      <c r="O162" s="21"/>
      <c r="P162" s="21"/>
    </row>
    <row r="163" spans="1:16" x14ac:dyDescent="0.25">
      <c r="A163" s="21"/>
      <c r="B163" s="21"/>
      <c r="C163" s="21"/>
      <c r="D163" s="21"/>
      <c r="E163" s="21"/>
      <c r="F163" s="174"/>
      <c r="G163" s="174"/>
      <c r="H163" s="174"/>
      <c r="I163" s="174"/>
      <c r="J163" s="174"/>
      <c r="K163" s="21"/>
      <c r="L163" s="21"/>
      <c r="M163" s="21"/>
      <c r="N163" s="21"/>
      <c r="O163" s="21"/>
      <c r="P163" s="21"/>
    </row>
    <row r="164" spans="1:16" x14ac:dyDescent="0.25">
      <c r="A164" s="21"/>
      <c r="B164" s="21"/>
      <c r="C164" s="21"/>
      <c r="D164" s="21"/>
      <c r="E164" s="21"/>
      <c r="F164" s="174"/>
      <c r="G164" s="174"/>
      <c r="H164" s="174"/>
      <c r="I164" s="174"/>
      <c r="J164" s="174"/>
      <c r="K164" s="21"/>
      <c r="L164" s="21"/>
      <c r="M164" s="21"/>
      <c r="N164" s="21"/>
      <c r="O164" s="21"/>
      <c r="P164" s="21"/>
    </row>
    <row r="165" spans="1:16" x14ac:dyDescent="0.25">
      <c r="A165" s="21"/>
      <c r="B165" s="21"/>
      <c r="C165" s="21"/>
      <c r="D165" s="21"/>
      <c r="E165" s="21"/>
      <c r="F165" s="174"/>
      <c r="G165" s="174"/>
      <c r="H165" s="174"/>
      <c r="I165" s="174"/>
      <c r="J165" s="174"/>
      <c r="K165" s="21"/>
      <c r="L165" s="21"/>
      <c r="M165" s="21"/>
      <c r="N165" s="21"/>
      <c r="O165" s="21"/>
      <c r="P165" s="21"/>
    </row>
    <row r="166" spans="1:16" x14ac:dyDescent="0.25">
      <c r="A166" s="21"/>
      <c r="B166" s="21"/>
      <c r="C166" s="21"/>
      <c r="D166" s="21"/>
      <c r="E166" s="21"/>
      <c r="F166" s="174"/>
      <c r="G166" s="174"/>
      <c r="H166" s="174"/>
      <c r="I166" s="174"/>
      <c r="J166" s="174"/>
      <c r="K166" s="21"/>
      <c r="L166" s="21"/>
      <c r="M166" s="21"/>
      <c r="N166" s="21"/>
      <c r="O166" s="21"/>
      <c r="P166" s="21"/>
    </row>
    <row r="167" spans="1:16" x14ac:dyDescent="0.25">
      <c r="A167" s="21"/>
      <c r="B167" s="21"/>
      <c r="C167" s="21"/>
      <c r="D167" s="21"/>
      <c r="E167" s="21"/>
      <c r="F167" s="174"/>
      <c r="G167" s="174"/>
      <c r="H167" s="174"/>
      <c r="I167" s="174"/>
      <c r="J167" s="174"/>
      <c r="K167" s="21"/>
      <c r="L167" s="21"/>
      <c r="M167" s="21"/>
      <c r="N167" s="21"/>
      <c r="O167" s="21"/>
      <c r="P167" s="21"/>
    </row>
    <row r="168" spans="1:16" x14ac:dyDescent="0.25">
      <c r="A168" s="21"/>
      <c r="B168" s="21"/>
      <c r="C168" s="21"/>
      <c r="D168" s="21"/>
      <c r="E168" s="21"/>
      <c r="F168" s="174"/>
      <c r="G168" s="174"/>
      <c r="H168" s="174"/>
      <c r="I168" s="174"/>
      <c r="J168" s="174"/>
      <c r="K168" s="21"/>
      <c r="L168" s="21"/>
      <c r="M168" s="21"/>
      <c r="N168" s="21"/>
      <c r="O168" s="21"/>
      <c r="P168" s="21"/>
    </row>
    <row r="169" spans="1:16" x14ac:dyDescent="0.25">
      <c r="A169" s="21"/>
      <c r="B169" s="21"/>
      <c r="C169" s="21"/>
      <c r="D169" s="21"/>
      <c r="E169" s="21"/>
      <c r="F169" s="174"/>
      <c r="G169" s="174"/>
      <c r="H169" s="174"/>
      <c r="I169" s="174"/>
      <c r="J169" s="174"/>
      <c r="K169" s="21"/>
      <c r="L169" s="21"/>
      <c r="M169" s="21"/>
      <c r="N169" s="21"/>
      <c r="O169" s="21"/>
      <c r="P169" s="21"/>
    </row>
    <row r="170" spans="1:16" x14ac:dyDescent="0.25">
      <c r="A170" s="21"/>
      <c r="B170" s="21"/>
      <c r="C170" s="21"/>
      <c r="D170" s="21"/>
      <c r="E170" s="21"/>
      <c r="F170" s="174"/>
      <c r="G170" s="174"/>
      <c r="H170" s="174"/>
      <c r="I170" s="174"/>
      <c r="J170" s="174"/>
      <c r="K170" s="21"/>
      <c r="L170" s="21"/>
      <c r="M170" s="21"/>
      <c r="N170" s="21"/>
      <c r="O170" s="21"/>
      <c r="P170" s="21"/>
    </row>
    <row r="171" spans="1:16" x14ac:dyDescent="0.25">
      <c r="A171" s="21"/>
      <c r="B171" s="21"/>
      <c r="C171" s="21"/>
      <c r="D171" s="21"/>
      <c r="E171" s="21"/>
      <c r="F171" s="174"/>
      <c r="G171" s="174"/>
      <c r="H171" s="174"/>
      <c r="I171" s="174"/>
      <c r="J171" s="174"/>
      <c r="K171" s="21"/>
      <c r="L171" s="21"/>
      <c r="M171" s="21"/>
      <c r="N171" s="21"/>
      <c r="O171" s="21"/>
      <c r="P171" s="21"/>
    </row>
    <row r="172" spans="1:16" x14ac:dyDescent="0.25">
      <c r="A172" s="21"/>
      <c r="B172" s="21"/>
      <c r="C172" s="21"/>
      <c r="D172" s="21"/>
      <c r="E172" s="21"/>
      <c r="F172" s="174"/>
      <c r="G172" s="174"/>
      <c r="H172" s="174"/>
      <c r="I172" s="174"/>
      <c r="J172" s="174"/>
      <c r="K172" s="21"/>
      <c r="L172" s="21"/>
      <c r="M172" s="21"/>
      <c r="N172" s="21"/>
      <c r="O172" s="21"/>
      <c r="P172" s="21"/>
    </row>
    <row r="173" spans="1:16" x14ac:dyDescent="0.25">
      <c r="A173" s="21"/>
      <c r="B173" s="21"/>
      <c r="C173" s="21"/>
      <c r="D173" s="21"/>
      <c r="E173" s="21"/>
      <c r="F173" s="174"/>
      <c r="G173" s="174"/>
      <c r="H173" s="174"/>
      <c r="I173" s="174"/>
      <c r="J173" s="174"/>
      <c r="K173" s="21"/>
      <c r="L173" s="21"/>
      <c r="M173" s="21"/>
      <c r="N173" s="21"/>
      <c r="O173" s="21"/>
      <c r="P173" s="21"/>
    </row>
    <row r="174" spans="1:16" x14ac:dyDescent="0.25">
      <c r="A174" s="21"/>
      <c r="B174" s="21"/>
      <c r="C174" s="21"/>
      <c r="D174" s="21"/>
      <c r="E174" s="21"/>
      <c r="F174" s="174"/>
      <c r="G174" s="174"/>
      <c r="H174" s="174"/>
      <c r="I174" s="174"/>
      <c r="J174" s="174"/>
      <c r="K174" s="21"/>
      <c r="L174" s="21"/>
      <c r="M174" s="21"/>
      <c r="N174" s="21"/>
      <c r="O174" s="21"/>
      <c r="P174" s="21"/>
    </row>
    <row r="175" spans="1:16" x14ac:dyDescent="0.25">
      <c r="A175" s="21"/>
      <c r="B175" s="21"/>
      <c r="C175" s="21"/>
      <c r="D175" s="21"/>
      <c r="E175" s="21"/>
      <c r="F175" s="174"/>
      <c r="G175" s="174"/>
      <c r="H175" s="174"/>
      <c r="I175" s="174"/>
      <c r="J175" s="174"/>
      <c r="K175" s="21"/>
      <c r="L175" s="21"/>
      <c r="M175" s="21"/>
      <c r="N175" s="21"/>
      <c r="O175" s="21"/>
      <c r="P175" s="21"/>
    </row>
    <row r="176" spans="1:16" x14ac:dyDescent="0.25">
      <c r="A176" s="21"/>
      <c r="B176" s="21"/>
      <c r="C176" s="21"/>
      <c r="D176" s="21"/>
      <c r="E176" s="21"/>
      <c r="F176" s="174"/>
      <c r="G176" s="174"/>
      <c r="H176" s="174"/>
      <c r="I176" s="174"/>
      <c r="J176" s="174"/>
      <c r="K176" s="21"/>
      <c r="L176" s="21"/>
      <c r="M176" s="21"/>
      <c r="N176" s="21"/>
      <c r="O176" s="21"/>
      <c r="P176" s="21"/>
    </row>
    <row r="177" spans="1:16" x14ac:dyDescent="0.25">
      <c r="A177" s="21"/>
      <c r="B177" s="21"/>
      <c r="C177" s="21"/>
      <c r="D177" s="21"/>
      <c r="E177" s="21"/>
      <c r="F177" s="174"/>
      <c r="G177" s="174"/>
      <c r="H177" s="174"/>
      <c r="I177" s="174"/>
      <c r="J177" s="174"/>
      <c r="K177" s="21"/>
      <c r="L177" s="21"/>
      <c r="M177" s="21"/>
      <c r="N177" s="21"/>
      <c r="O177" s="21"/>
      <c r="P177" s="21"/>
    </row>
    <row r="178" spans="1:16" x14ac:dyDescent="0.25">
      <c r="A178" s="21"/>
      <c r="B178" s="21"/>
      <c r="C178" s="21"/>
      <c r="D178" s="21"/>
      <c r="E178" s="21"/>
      <c r="F178" s="174"/>
      <c r="G178" s="174"/>
      <c r="H178" s="174"/>
      <c r="I178" s="174"/>
      <c r="J178" s="174"/>
      <c r="K178" s="21"/>
      <c r="L178" s="21"/>
      <c r="M178" s="21"/>
      <c r="N178" s="21"/>
      <c r="O178" s="21"/>
      <c r="P178" s="21"/>
    </row>
    <row r="179" spans="1:16" x14ac:dyDescent="0.25">
      <c r="A179" s="21"/>
      <c r="B179" s="21"/>
      <c r="C179" s="21"/>
      <c r="D179" s="21"/>
      <c r="E179" s="21"/>
      <c r="F179" s="174"/>
      <c r="G179" s="174"/>
      <c r="H179" s="174"/>
      <c r="I179" s="174"/>
      <c r="J179" s="174"/>
      <c r="K179" s="21"/>
      <c r="L179" s="21"/>
      <c r="M179" s="21"/>
      <c r="N179" s="21"/>
      <c r="O179" s="21"/>
      <c r="P179" s="21"/>
    </row>
    <row r="180" spans="1:16" x14ac:dyDescent="0.25">
      <c r="A180" s="21"/>
      <c r="B180" s="21"/>
      <c r="C180" s="21"/>
      <c r="D180" s="21"/>
      <c r="E180" s="21"/>
      <c r="F180" s="174"/>
      <c r="G180" s="174"/>
      <c r="H180" s="174"/>
      <c r="I180" s="174"/>
      <c r="J180" s="174"/>
      <c r="K180" s="21"/>
      <c r="L180" s="21"/>
      <c r="M180" s="21"/>
      <c r="N180" s="21"/>
      <c r="O180" s="21"/>
      <c r="P180" s="21"/>
    </row>
    <row r="181" spans="1:16" x14ac:dyDescent="0.25">
      <c r="A181" s="21"/>
      <c r="B181" s="21"/>
      <c r="C181" s="21"/>
      <c r="D181" s="21"/>
      <c r="E181" s="21"/>
      <c r="F181" s="174"/>
      <c r="G181" s="174"/>
      <c r="H181" s="174"/>
      <c r="I181" s="174"/>
      <c r="J181" s="174"/>
      <c r="K181" s="21"/>
      <c r="L181" s="21"/>
      <c r="M181" s="21"/>
      <c r="N181" s="21"/>
      <c r="O181" s="21"/>
      <c r="P181" s="21"/>
    </row>
    <row r="182" spans="1:16" x14ac:dyDescent="0.25">
      <c r="A182" s="21"/>
      <c r="B182" s="21"/>
      <c r="C182" s="21"/>
      <c r="D182" s="21"/>
      <c r="E182" s="21"/>
      <c r="F182" s="174"/>
      <c r="G182" s="174"/>
      <c r="H182" s="174"/>
      <c r="I182" s="174"/>
      <c r="J182" s="174"/>
      <c r="K182" s="21"/>
      <c r="L182" s="21"/>
      <c r="M182" s="21"/>
      <c r="N182" s="21"/>
      <c r="O182" s="21"/>
      <c r="P182" s="21"/>
    </row>
    <row r="183" spans="1:16" x14ac:dyDescent="0.25">
      <c r="A183" s="21"/>
      <c r="B183" s="21"/>
      <c r="C183" s="21"/>
      <c r="D183" s="21"/>
      <c r="E183" s="21"/>
      <c r="F183" s="174"/>
      <c r="G183" s="174"/>
      <c r="H183" s="174"/>
      <c r="I183" s="174"/>
      <c r="J183" s="174"/>
      <c r="K183" s="21"/>
      <c r="L183" s="21"/>
      <c r="M183" s="21"/>
      <c r="N183" s="21"/>
      <c r="O183" s="21"/>
      <c r="P183" s="21"/>
    </row>
    <row r="184" spans="1:16" x14ac:dyDescent="0.25">
      <c r="A184" s="21"/>
      <c r="B184" s="21"/>
      <c r="C184" s="21"/>
      <c r="D184" s="21"/>
      <c r="E184" s="21"/>
      <c r="F184" s="174"/>
      <c r="G184" s="174"/>
      <c r="H184" s="174"/>
      <c r="I184" s="174"/>
      <c r="J184" s="174"/>
      <c r="K184" s="21"/>
      <c r="L184" s="21"/>
      <c r="M184" s="21"/>
      <c r="N184" s="21"/>
      <c r="O184" s="21"/>
      <c r="P184" s="21"/>
    </row>
    <row r="185" spans="1:16" x14ac:dyDescent="0.25">
      <c r="A185" s="21"/>
      <c r="B185" s="21"/>
      <c r="C185" s="21"/>
      <c r="D185" s="21"/>
      <c r="E185" s="21"/>
      <c r="F185" s="174"/>
      <c r="G185" s="174"/>
      <c r="H185" s="174"/>
      <c r="I185" s="174"/>
      <c r="J185" s="174"/>
      <c r="K185" s="21"/>
      <c r="L185" s="21"/>
      <c r="M185" s="21"/>
      <c r="N185" s="21"/>
      <c r="O185" s="21"/>
      <c r="P185" s="21"/>
    </row>
    <row r="186" spans="1:16" x14ac:dyDescent="0.25">
      <c r="A186" s="21"/>
      <c r="B186" s="21"/>
      <c r="C186" s="21"/>
      <c r="D186" s="21"/>
      <c r="E186" s="21"/>
      <c r="F186" s="174"/>
      <c r="G186" s="174"/>
      <c r="H186" s="174"/>
      <c r="I186" s="174"/>
      <c r="J186" s="174"/>
      <c r="K186" s="21"/>
      <c r="L186" s="21"/>
      <c r="M186" s="21"/>
      <c r="N186" s="21"/>
      <c r="O186" s="21"/>
      <c r="P186" s="21"/>
    </row>
    <row r="187" spans="1:16" x14ac:dyDescent="0.25">
      <c r="A187" s="21"/>
      <c r="B187" s="21"/>
      <c r="C187" s="21"/>
      <c r="D187" s="21"/>
      <c r="E187" s="21"/>
      <c r="F187" s="174"/>
      <c r="G187" s="174"/>
      <c r="H187" s="174"/>
      <c r="I187" s="174"/>
      <c r="J187" s="174"/>
      <c r="K187" s="21"/>
      <c r="L187" s="21"/>
      <c r="M187" s="21"/>
      <c r="N187" s="21"/>
      <c r="O187" s="21"/>
      <c r="P187" s="21"/>
    </row>
    <row r="188" spans="1:16" x14ac:dyDescent="0.25">
      <c r="A188" s="21"/>
      <c r="B188" s="21"/>
      <c r="C188" s="21"/>
      <c r="D188" s="21"/>
      <c r="E188" s="21"/>
      <c r="F188" s="174"/>
      <c r="G188" s="174"/>
      <c r="H188" s="174"/>
      <c r="I188" s="174"/>
      <c r="J188" s="174"/>
      <c r="K188" s="21"/>
      <c r="L188" s="21"/>
      <c r="M188" s="21"/>
      <c r="N188" s="21"/>
      <c r="O188" s="21"/>
      <c r="P188" s="21"/>
    </row>
    <row r="189" spans="1:16" x14ac:dyDescent="0.25">
      <c r="A189" s="21"/>
      <c r="B189" s="21"/>
      <c r="C189" s="21"/>
      <c r="D189" s="21"/>
      <c r="E189" s="21"/>
      <c r="F189" s="174"/>
      <c r="G189" s="174"/>
      <c r="H189" s="174"/>
      <c r="I189" s="174"/>
      <c r="J189" s="174"/>
      <c r="K189" s="21"/>
      <c r="L189" s="21"/>
      <c r="M189" s="21"/>
      <c r="N189" s="21"/>
      <c r="O189" s="21"/>
      <c r="P189" s="21"/>
    </row>
    <row r="190" spans="1:16" x14ac:dyDescent="0.25">
      <c r="A190" s="21"/>
      <c r="B190" s="21"/>
      <c r="C190" s="21"/>
      <c r="D190" s="21"/>
      <c r="E190" s="21"/>
      <c r="F190" s="174"/>
      <c r="G190" s="174"/>
      <c r="H190" s="174"/>
      <c r="I190" s="174"/>
      <c r="J190" s="174"/>
      <c r="K190" s="21"/>
      <c r="L190" s="21"/>
      <c r="M190" s="21"/>
      <c r="N190" s="21"/>
      <c r="O190" s="21"/>
      <c r="P190" s="21"/>
    </row>
    <row r="191" spans="1:16" x14ac:dyDescent="0.25">
      <c r="A191" s="21"/>
      <c r="B191" s="21"/>
      <c r="C191" s="21"/>
      <c r="D191" s="21"/>
      <c r="E191" s="21"/>
      <c r="F191" s="174"/>
      <c r="G191" s="174"/>
      <c r="H191" s="174"/>
      <c r="I191" s="174"/>
      <c r="J191" s="174"/>
      <c r="K191" s="21"/>
      <c r="L191" s="21"/>
      <c r="M191" s="21"/>
      <c r="N191" s="21"/>
      <c r="O191" s="21"/>
      <c r="P191" s="21"/>
    </row>
    <row r="192" spans="1:16" x14ac:dyDescent="0.25">
      <c r="A192" s="21"/>
      <c r="B192" s="21"/>
      <c r="C192" s="21"/>
      <c r="D192" s="21"/>
      <c r="E192" s="21"/>
      <c r="F192" s="174"/>
      <c r="G192" s="174"/>
      <c r="H192" s="174"/>
      <c r="I192" s="174"/>
      <c r="J192" s="174"/>
      <c r="K192" s="21"/>
      <c r="L192" s="21"/>
      <c r="M192" s="21"/>
      <c r="N192" s="21"/>
      <c r="O192" s="21"/>
      <c r="P192" s="21"/>
    </row>
    <row r="193" spans="1:16" x14ac:dyDescent="0.25">
      <c r="A193" s="21"/>
      <c r="B193" s="21"/>
      <c r="C193" s="21"/>
      <c r="D193" s="21"/>
      <c r="E193" s="21"/>
      <c r="F193" s="174"/>
      <c r="G193" s="174"/>
      <c r="H193" s="174"/>
      <c r="I193" s="174"/>
      <c r="J193" s="174"/>
      <c r="K193" s="21"/>
      <c r="L193" s="21"/>
      <c r="M193" s="21"/>
      <c r="N193" s="21"/>
      <c r="O193" s="21"/>
      <c r="P193" s="21"/>
    </row>
    <row r="194" spans="1:16" x14ac:dyDescent="0.25">
      <c r="A194" s="21"/>
      <c r="B194" s="21"/>
      <c r="C194" s="21"/>
      <c r="D194" s="21"/>
      <c r="E194" s="21"/>
      <c r="F194" s="174"/>
      <c r="G194" s="174"/>
      <c r="H194" s="174"/>
      <c r="I194" s="174"/>
      <c r="J194" s="174"/>
      <c r="K194" s="21"/>
      <c r="L194" s="21"/>
      <c r="M194" s="21"/>
      <c r="N194" s="21"/>
      <c r="O194" s="21"/>
      <c r="P194" s="21"/>
    </row>
    <row r="195" spans="1:16" x14ac:dyDescent="0.25">
      <c r="A195" s="21"/>
      <c r="B195" s="21"/>
      <c r="C195" s="21"/>
      <c r="D195" s="21"/>
      <c r="E195" s="21"/>
      <c r="F195" s="174"/>
      <c r="G195" s="174"/>
      <c r="H195" s="174"/>
      <c r="I195" s="174"/>
      <c r="J195" s="174"/>
      <c r="K195" s="21"/>
      <c r="L195" s="21"/>
      <c r="M195" s="21"/>
      <c r="N195" s="21"/>
      <c r="O195" s="21"/>
      <c r="P195" s="21"/>
    </row>
    <row r="196" spans="1:16" x14ac:dyDescent="0.25">
      <c r="A196" s="21"/>
      <c r="B196" s="21"/>
      <c r="C196" s="21"/>
      <c r="D196" s="21"/>
      <c r="E196" s="21"/>
      <c r="F196" s="174"/>
      <c r="G196" s="174"/>
      <c r="H196" s="174"/>
      <c r="I196" s="174"/>
      <c r="J196" s="174"/>
      <c r="K196" s="21"/>
      <c r="L196" s="21"/>
      <c r="M196" s="21"/>
      <c r="N196" s="21"/>
      <c r="O196" s="21"/>
      <c r="P196" s="21"/>
    </row>
    <row r="197" spans="1:16" x14ac:dyDescent="0.25">
      <c r="A197" s="21"/>
      <c r="B197" s="21"/>
      <c r="C197" s="21"/>
      <c r="D197" s="21"/>
      <c r="E197" s="21"/>
      <c r="F197" s="174"/>
      <c r="G197" s="174"/>
      <c r="H197" s="174"/>
      <c r="I197" s="174"/>
      <c r="J197" s="174"/>
      <c r="K197" s="21"/>
      <c r="L197" s="21"/>
      <c r="M197" s="21"/>
      <c r="N197" s="21"/>
      <c r="O197" s="21"/>
      <c r="P197" s="21"/>
    </row>
    <row r="198" spans="1:16" x14ac:dyDescent="0.25">
      <c r="A198" s="21"/>
      <c r="B198" s="21"/>
      <c r="C198" s="21"/>
      <c r="D198" s="21"/>
      <c r="E198" s="21"/>
      <c r="F198" s="174"/>
      <c r="G198" s="174"/>
      <c r="H198" s="174"/>
      <c r="I198" s="174"/>
      <c r="J198" s="174"/>
      <c r="K198" s="21"/>
      <c r="L198" s="21"/>
      <c r="M198" s="21"/>
      <c r="N198" s="21"/>
      <c r="O198" s="21"/>
      <c r="P198" s="21"/>
    </row>
    <row r="199" spans="1:16" x14ac:dyDescent="0.25">
      <c r="A199" s="21"/>
      <c r="B199" s="21"/>
      <c r="C199" s="21"/>
      <c r="D199" s="21"/>
      <c r="E199" s="21"/>
      <c r="F199" s="174"/>
      <c r="G199" s="174"/>
      <c r="H199" s="174"/>
      <c r="I199" s="174"/>
      <c r="J199" s="174"/>
      <c r="K199" s="21"/>
      <c r="L199" s="21"/>
      <c r="M199" s="21"/>
      <c r="N199" s="21"/>
      <c r="O199" s="21"/>
      <c r="P199" s="21"/>
    </row>
    <row r="200" spans="1:16" x14ac:dyDescent="0.25">
      <c r="A200" s="21"/>
      <c r="B200" s="21"/>
      <c r="C200" s="21"/>
      <c r="D200" s="21"/>
      <c r="E200" s="21"/>
      <c r="F200" s="174"/>
      <c r="G200" s="174"/>
      <c r="H200" s="174"/>
      <c r="I200" s="174"/>
      <c r="J200" s="174"/>
      <c r="K200" s="21"/>
      <c r="L200" s="21"/>
      <c r="M200" s="21"/>
      <c r="N200" s="21"/>
      <c r="O200" s="21"/>
      <c r="P200" s="21"/>
    </row>
    <row r="201" spans="1:16" x14ac:dyDescent="0.25">
      <c r="A201" s="21"/>
      <c r="B201" s="21"/>
      <c r="C201" s="21"/>
      <c r="D201" s="21"/>
      <c r="E201" s="21"/>
      <c r="F201" s="174"/>
      <c r="G201" s="174"/>
      <c r="H201" s="174"/>
      <c r="I201" s="174"/>
      <c r="J201" s="174"/>
      <c r="K201" s="21"/>
      <c r="L201" s="21"/>
      <c r="M201" s="21"/>
      <c r="N201" s="21"/>
      <c r="O201" s="21"/>
      <c r="P201" s="21"/>
    </row>
    <row r="202" spans="1:16" x14ac:dyDescent="0.25">
      <c r="A202" s="21"/>
      <c r="B202" s="21"/>
      <c r="C202" s="21"/>
      <c r="D202" s="21"/>
      <c r="E202" s="21"/>
      <c r="F202" s="174"/>
      <c r="G202" s="174"/>
      <c r="H202" s="174"/>
      <c r="I202" s="174"/>
      <c r="J202" s="174"/>
      <c r="K202" s="21"/>
      <c r="L202" s="21"/>
      <c r="M202" s="21"/>
      <c r="N202" s="21"/>
      <c r="O202" s="21"/>
      <c r="P202" s="21"/>
    </row>
    <row r="203" spans="1:16" x14ac:dyDescent="0.25">
      <c r="A203" s="21"/>
      <c r="B203" s="21"/>
      <c r="C203" s="21"/>
      <c r="D203" s="21"/>
      <c r="E203" s="21"/>
      <c r="F203" s="174"/>
      <c r="G203" s="174"/>
      <c r="H203" s="174"/>
      <c r="I203" s="174"/>
      <c r="J203" s="174"/>
      <c r="K203" s="21"/>
      <c r="L203" s="21"/>
      <c r="M203" s="21"/>
      <c r="N203" s="21"/>
      <c r="O203" s="21"/>
      <c r="P203" s="21"/>
    </row>
    <row r="204" spans="1:16" x14ac:dyDescent="0.25">
      <c r="A204" s="21"/>
      <c r="B204" s="21"/>
      <c r="C204" s="21"/>
      <c r="D204" s="21"/>
      <c r="E204" s="21"/>
      <c r="F204" s="174"/>
      <c r="G204" s="174"/>
      <c r="H204" s="174"/>
      <c r="I204" s="174"/>
      <c r="J204" s="174"/>
      <c r="K204" s="21"/>
      <c r="L204" s="21"/>
      <c r="M204" s="21"/>
      <c r="N204" s="21"/>
      <c r="O204" s="21"/>
      <c r="P204" s="21"/>
    </row>
    <row r="205" spans="1:16" x14ac:dyDescent="0.25">
      <c r="A205" s="21"/>
      <c r="B205" s="21"/>
      <c r="C205" s="21"/>
      <c r="D205" s="21"/>
      <c r="E205" s="21"/>
      <c r="F205" s="174"/>
      <c r="G205" s="174"/>
      <c r="H205" s="174"/>
      <c r="I205" s="174"/>
      <c r="J205" s="174"/>
      <c r="K205" s="21"/>
      <c r="L205" s="21"/>
      <c r="M205" s="21"/>
      <c r="N205" s="21"/>
      <c r="O205" s="21"/>
      <c r="P205" s="21"/>
    </row>
    <row r="206" spans="1:16" x14ac:dyDescent="0.25">
      <c r="A206" s="21"/>
      <c r="B206" s="21"/>
      <c r="C206" s="21"/>
      <c r="D206" s="21"/>
      <c r="E206" s="21"/>
      <c r="F206" s="174"/>
      <c r="G206" s="174"/>
      <c r="H206" s="174"/>
      <c r="I206" s="174"/>
      <c r="J206" s="174"/>
      <c r="K206" s="21"/>
      <c r="L206" s="21"/>
      <c r="M206" s="21"/>
      <c r="N206" s="21"/>
      <c r="O206" s="21"/>
      <c r="P206" s="21"/>
    </row>
    <row r="207" spans="1:16" x14ac:dyDescent="0.25">
      <c r="A207" s="21"/>
      <c r="B207" s="21"/>
      <c r="C207" s="21"/>
      <c r="D207" s="21"/>
      <c r="E207" s="21"/>
      <c r="F207" s="174"/>
      <c r="G207" s="174"/>
      <c r="H207" s="174"/>
      <c r="I207" s="174"/>
      <c r="J207" s="174"/>
      <c r="K207" s="21"/>
      <c r="L207" s="21"/>
      <c r="M207" s="21"/>
      <c r="N207" s="21"/>
      <c r="O207" s="21"/>
      <c r="P207" s="21"/>
    </row>
    <row r="208" spans="1:16" x14ac:dyDescent="0.25">
      <c r="A208" s="21"/>
      <c r="B208" s="21"/>
      <c r="C208" s="21"/>
      <c r="D208" s="21"/>
      <c r="E208" s="21"/>
      <c r="F208" s="174"/>
      <c r="G208" s="174"/>
      <c r="H208" s="174"/>
      <c r="I208" s="174"/>
      <c r="J208" s="174"/>
      <c r="K208" s="21"/>
      <c r="L208" s="21"/>
      <c r="M208" s="21"/>
      <c r="N208" s="21"/>
      <c r="O208" s="21"/>
      <c r="P208" s="21"/>
    </row>
    <row r="209" spans="1:16" x14ac:dyDescent="0.25">
      <c r="A209" s="21"/>
      <c r="B209" s="21"/>
      <c r="C209" s="21"/>
      <c r="D209" s="21"/>
      <c r="E209" s="21"/>
      <c r="F209" s="174"/>
      <c r="G209" s="174"/>
      <c r="H209" s="174"/>
      <c r="I209" s="174"/>
      <c r="J209" s="174"/>
      <c r="K209" s="21"/>
      <c r="L209" s="21"/>
      <c r="M209" s="21"/>
      <c r="N209" s="21"/>
      <c r="O209" s="21"/>
      <c r="P209" s="21"/>
    </row>
    <row r="210" spans="1:16" x14ac:dyDescent="0.25">
      <c r="A210" s="21"/>
      <c r="B210" s="21"/>
      <c r="C210" s="21"/>
      <c r="D210" s="21"/>
      <c r="E210" s="21"/>
      <c r="F210" s="174"/>
      <c r="G210" s="174"/>
      <c r="H210" s="174"/>
      <c r="I210" s="174"/>
      <c r="J210" s="174"/>
      <c r="K210" s="21"/>
      <c r="L210" s="21"/>
      <c r="M210" s="21"/>
      <c r="N210" s="21"/>
      <c r="O210" s="21"/>
      <c r="P210" s="21"/>
    </row>
    <row r="211" spans="1:16" x14ac:dyDescent="0.25">
      <c r="A211" s="21"/>
      <c r="B211" s="21"/>
      <c r="C211" s="21"/>
      <c r="D211" s="21"/>
      <c r="E211" s="21"/>
      <c r="F211" s="174"/>
      <c r="G211" s="174"/>
      <c r="H211" s="174"/>
      <c r="I211" s="174"/>
      <c r="J211" s="174"/>
      <c r="K211" s="21"/>
      <c r="L211" s="21"/>
      <c r="M211" s="21"/>
      <c r="N211" s="21"/>
      <c r="O211" s="21"/>
      <c r="P211" s="21"/>
    </row>
    <row r="212" spans="1:16" x14ac:dyDescent="0.25">
      <c r="A212" s="21"/>
      <c r="B212" s="21"/>
      <c r="C212" s="21"/>
      <c r="D212" s="21"/>
      <c r="E212" s="21"/>
      <c r="F212" s="174"/>
      <c r="G212" s="174"/>
      <c r="H212" s="174"/>
      <c r="I212" s="174"/>
      <c r="J212" s="174"/>
      <c r="K212" s="21"/>
      <c r="L212" s="21"/>
      <c r="M212" s="21"/>
      <c r="N212" s="21"/>
      <c r="O212" s="21"/>
      <c r="P212" s="21"/>
    </row>
    <row r="213" spans="1:16" x14ac:dyDescent="0.25">
      <c r="A213" s="21"/>
      <c r="B213" s="21"/>
      <c r="C213" s="21"/>
      <c r="D213" s="21"/>
      <c r="E213" s="21"/>
      <c r="F213" s="174"/>
      <c r="G213" s="174"/>
      <c r="H213" s="174"/>
      <c r="I213" s="174"/>
      <c r="J213" s="174"/>
      <c r="K213" s="21"/>
      <c r="L213" s="21"/>
      <c r="M213" s="21"/>
      <c r="N213" s="21"/>
      <c r="O213" s="21"/>
      <c r="P213" s="21"/>
    </row>
    <row r="214" spans="1:16" x14ac:dyDescent="0.25">
      <c r="A214" s="21"/>
      <c r="B214" s="21"/>
      <c r="C214" s="21"/>
      <c r="D214" s="21"/>
      <c r="E214" s="21"/>
      <c r="F214" s="174"/>
      <c r="G214" s="174"/>
      <c r="H214" s="174"/>
      <c r="I214" s="174"/>
      <c r="J214" s="174"/>
      <c r="K214" s="21"/>
      <c r="L214" s="21"/>
      <c r="M214" s="21"/>
      <c r="N214" s="21"/>
      <c r="O214" s="21"/>
      <c r="P214" s="21"/>
    </row>
    <row r="215" spans="1:16" x14ac:dyDescent="0.25">
      <c r="A215" s="21"/>
      <c r="B215" s="21"/>
      <c r="C215" s="21"/>
      <c r="D215" s="21"/>
      <c r="E215" s="21"/>
      <c r="F215" s="174"/>
      <c r="G215" s="174"/>
      <c r="H215" s="174"/>
      <c r="I215" s="174"/>
      <c r="J215" s="174"/>
      <c r="K215" s="21"/>
      <c r="L215" s="21"/>
      <c r="M215" s="21"/>
      <c r="N215" s="21"/>
      <c r="O215" s="21"/>
      <c r="P215" s="21"/>
    </row>
    <row r="216" spans="1:16" x14ac:dyDescent="0.25">
      <c r="A216" s="21"/>
      <c r="B216" s="21"/>
      <c r="C216" s="21"/>
      <c r="D216" s="21"/>
      <c r="E216" s="21"/>
      <c r="F216" s="174"/>
      <c r="G216" s="174"/>
      <c r="H216" s="174"/>
      <c r="I216" s="174"/>
      <c r="J216" s="174"/>
      <c r="K216" s="21"/>
      <c r="L216" s="21"/>
      <c r="M216" s="21"/>
      <c r="N216" s="21"/>
      <c r="O216" s="21"/>
      <c r="P216" s="21"/>
    </row>
    <row r="217" spans="1:16" x14ac:dyDescent="0.25">
      <c r="A217" s="21"/>
      <c r="B217" s="21"/>
      <c r="C217" s="21"/>
      <c r="D217" s="21"/>
      <c r="E217" s="21"/>
      <c r="F217" s="174"/>
      <c r="G217" s="174"/>
      <c r="H217" s="174"/>
      <c r="I217" s="174"/>
      <c r="J217" s="174"/>
      <c r="K217" s="21"/>
      <c r="L217" s="21"/>
      <c r="M217" s="21"/>
      <c r="N217" s="21"/>
      <c r="O217" s="21"/>
      <c r="P217" s="21"/>
    </row>
    <row r="218" spans="1:16" x14ac:dyDescent="0.25">
      <c r="A218" s="21"/>
      <c r="B218" s="21"/>
      <c r="C218" s="21"/>
      <c r="D218" s="21"/>
      <c r="E218" s="21"/>
      <c r="F218" s="174"/>
      <c r="G218" s="174"/>
      <c r="H218" s="174"/>
      <c r="I218" s="174"/>
      <c r="J218" s="174"/>
      <c r="K218" s="21"/>
      <c r="L218" s="21"/>
      <c r="M218" s="21"/>
      <c r="N218" s="21"/>
      <c r="O218" s="21"/>
      <c r="P218" s="21"/>
    </row>
    <row r="219" spans="1:16" x14ac:dyDescent="0.25">
      <c r="A219" s="21"/>
      <c r="B219" s="21"/>
      <c r="C219" s="21"/>
      <c r="D219" s="21"/>
      <c r="E219" s="21"/>
      <c r="F219" s="174"/>
      <c r="G219" s="174"/>
      <c r="H219" s="174"/>
      <c r="I219" s="174"/>
      <c r="J219" s="174"/>
      <c r="K219" s="21"/>
      <c r="L219" s="21"/>
      <c r="M219" s="21"/>
      <c r="N219" s="21"/>
      <c r="O219" s="21"/>
      <c r="P219" s="21"/>
    </row>
    <row r="220" spans="1:16" x14ac:dyDescent="0.25">
      <c r="A220" s="21"/>
      <c r="B220" s="21"/>
      <c r="C220" s="21"/>
      <c r="D220" s="21"/>
      <c r="E220" s="21"/>
      <c r="F220" s="174"/>
      <c r="G220" s="174"/>
      <c r="H220" s="174"/>
      <c r="I220" s="174"/>
      <c r="J220" s="174"/>
      <c r="K220" s="21"/>
      <c r="L220" s="21"/>
      <c r="M220" s="21"/>
      <c r="N220" s="21"/>
      <c r="O220" s="21"/>
      <c r="P220" s="21"/>
    </row>
    <row r="221" spans="1:16" x14ac:dyDescent="0.25">
      <c r="A221" s="21"/>
      <c r="B221" s="21"/>
      <c r="C221" s="21"/>
      <c r="D221" s="21"/>
      <c r="E221" s="21"/>
      <c r="F221" s="174"/>
      <c r="G221" s="174"/>
      <c r="H221" s="174"/>
      <c r="I221" s="174"/>
      <c r="J221" s="174"/>
      <c r="K221" s="21"/>
      <c r="L221" s="21"/>
      <c r="M221" s="21"/>
      <c r="N221" s="21"/>
      <c r="O221" s="21"/>
      <c r="P221" s="21"/>
    </row>
    <row r="222" spans="1:16" x14ac:dyDescent="0.25">
      <c r="A222" s="21"/>
      <c r="B222" s="21"/>
      <c r="C222" s="21"/>
      <c r="D222" s="21"/>
      <c r="E222" s="21"/>
      <c r="F222" s="174"/>
      <c r="G222" s="174"/>
      <c r="H222" s="174"/>
      <c r="I222" s="174"/>
      <c r="J222" s="174"/>
      <c r="K222" s="21"/>
      <c r="L222" s="21"/>
      <c r="M222" s="21"/>
      <c r="N222" s="21"/>
      <c r="O222" s="21"/>
      <c r="P222" s="21"/>
    </row>
    <row r="223" spans="1:16" x14ac:dyDescent="0.25">
      <c r="A223" s="21"/>
      <c r="B223" s="21"/>
      <c r="C223" s="21"/>
      <c r="D223" s="21"/>
      <c r="E223" s="21"/>
      <c r="F223" s="174"/>
      <c r="G223" s="174"/>
      <c r="H223" s="174"/>
      <c r="I223" s="174"/>
      <c r="J223" s="174"/>
      <c r="K223" s="21"/>
      <c r="L223" s="21"/>
      <c r="M223" s="21"/>
      <c r="N223" s="21"/>
      <c r="O223" s="21"/>
      <c r="P223" s="21"/>
    </row>
    <row r="224" spans="1:16" x14ac:dyDescent="0.25">
      <c r="A224" s="21"/>
      <c r="B224" s="21"/>
      <c r="C224" s="21"/>
      <c r="D224" s="21"/>
      <c r="E224" s="21"/>
      <c r="F224" s="174"/>
      <c r="G224" s="174"/>
      <c r="H224" s="174"/>
      <c r="I224" s="174"/>
      <c r="J224" s="174"/>
      <c r="K224" s="21"/>
      <c r="L224" s="21"/>
      <c r="M224" s="21"/>
      <c r="N224" s="21"/>
      <c r="O224" s="21"/>
      <c r="P224" s="21"/>
    </row>
    <row r="225" spans="1:16" x14ac:dyDescent="0.25">
      <c r="A225" s="21"/>
      <c r="B225" s="21"/>
      <c r="C225" s="21"/>
      <c r="D225" s="21"/>
      <c r="E225" s="21"/>
      <c r="F225" s="174"/>
      <c r="G225" s="174"/>
      <c r="H225" s="174"/>
      <c r="I225" s="174"/>
      <c r="J225" s="174"/>
      <c r="K225" s="21"/>
      <c r="L225" s="21"/>
      <c r="M225" s="21"/>
      <c r="N225" s="21"/>
      <c r="O225" s="21"/>
      <c r="P225" s="21"/>
    </row>
    <row r="226" spans="1:16" x14ac:dyDescent="0.25">
      <c r="A226" s="21"/>
      <c r="B226" s="21"/>
      <c r="C226" s="21"/>
      <c r="D226" s="21"/>
      <c r="E226" s="21"/>
      <c r="F226" s="174"/>
      <c r="G226" s="174"/>
      <c r="H226" s="174"/>
      <c r="I226" s="174"/>
      <c r="J226" s="174"/>
      <c r="K226" s="21"/>
      <c r="L226" s="21"/>
      <c r="M226" s="21"/>
      <c r="N226" s="21"/>
      <c r="O226" s="21"/>
      <c r="P226" s="21"/>
    </row>
    <row r="227" spans="1:16" x14ac:dyDescent="0.25">
      <c r="A227" s="21"/>
      <c r="B227" s="21"/>
      <c r="C227" s="21"/>
      <c r="D227" s="21"/>
      <c r="E227" s="21"/>
      <c r="F227" s="174"/>
      <c r="G227" s="174"/>
      <c r="H227" s="174"/>
      <c r="I227" s="174"/>
      <c r="J227" s="174"/>
      <c r="K227" s="21"/>
      <c r="L227" s="21"/>
      <c r="M227" s="21"/>
      <c r="N227" s="21"/>
      <c r="O227" s="21"/>
      <c r="P227" s="21"/>
    </row>
    <row r="228" spans="1:16" x14ac:dyDescent="0.25">
      <c r="A228" s="21"/>
      <c r="B228" s="21"/>
      <c r="C228" s="21"/>
      <c r="D228" s="21"/>
      <c r="E228" s="21"/>
      <c r="F228" s="174"/>
      <c r="G228" s="174"/>
      <c r="H228" s="174"/>
      <c r="I228" s="174"/>
      <c r="J228" s="174"/>
      <c r="K228" s="21"/>
      <c r="L228" s="21"/>
      <c r="M228" s="21"/>
      <c r="N228" s="21"/>
      <c r="O228" s="21"/>
      <c r="P228" s="21"/>
    </row>
    <row r="229" spans="1:16" x14ac:dyDescent="0.25">
      <c r="A229" s="21"/>
      <c r="B229" s="21"/>
      <c r="C229" s="21"/>
      <c r="D229" s="21"/>
      <c r="E229" s="21"/>
      <c r="F229" s="174"/>
      <c r="G229" s="174"/>
      <c r="H229" s="174"/>
      <c r="I229" s="174"/>
      <c r="J229" s="174"/>
      <c r="K229" s="21"/>
      <c r="L229" s="21"/>
      <c r="M229" s="21"/>
      <c r="N229" s="21"/>
      <c r="O229" s="21"/>
      <c r="P229" s="21"/>
    </row>
    <row r="230" spans="1:16" x14ac:dyDescent="0.25">
      <c r="A230" s="21"/>
      <c r="B230" s="21"/>
      <c r="C230" s="21"/>
      <c r="D230" s="21"/>
      <c r="E230" s="21"/>
      <c r="F230" s="174"/>
      <c r="G230" s="174"/>
      <c r="H230" s="174"/>
      <c r="I230" s="174"/>
      <c r="J230" s="174"/>
      <c r="K230" s="21"/>
      <c r="L230" s="21"/>
      <c r="M230" s="21"/>
      <c r="N230" s="21"/>
      <c r="O230" s="21"/>
      <c r="P230" s="21"/>
    </row>
    <row r="231" spans="1:16" x14ac:dyDescent="0.25">
      <c r="A231" s="21"/>
      <c r="B231" s="21"/>
      <c r="C231" s="21"/>
      <c r="D231" s="21"/>
      <c r="E231" s="21"/>
      <c r="F231" s="174"/>
      <c r="G231" s="174"/>
      <c r="H231" s="174"/>
      <c r="I231" s="174"/>
      <c r="J231" s="174"/>
      <c r="K231" s="21"/>
      <c r="L231" s="21"/>
      <c r="M231" s="21"/>
      <c r="N231" s="21"/>
      <c r="O231" s="21"/>
      <c r="P231" s="21"/>
    </row>
    <row r="232" spans="1:16" x14ac:dyDescent="0.25">
      <c r="A232" s="21"/>
      <c r="B232" s="21"/>
      <c r="C232" s="21"/>
      <c r="D232" s="21"/>
      <c r="E232" s="21"/>
      <c r="F232" s="174"/>
      <c r="G232" s="174"/>
      <c r="H232" s="174"/>
      <c r="I232" s="174"/>
      <c r="J232" s="174"/>
      <c r="K232" s="21"/>
      <c r="L232" s="21"/>
      <c r="M232" s="21"/>
      <c r="N232" s="21"/>
      <c r="O232" s="21"/>
      <c r="P232" s="21"/>
    </row>
    <row r="233" spans="1:16" x14ac:dyDescent="0.25">
      <c r="A233" s="21"/>
      <c r="B233" s="21"/>
      <c r="C233" s="21"/>
      <c r="D233" s="21"/>
      <c r="E233" s="21"/>
      <c r="F233" s="174"/>
      <c r="G233" s="174"/>
      <c r="H233" s="174"/>
      <c r="I233" s="174"/>
      <c r="J233" s="174"/>
      <c r="K233" s="21"/>
      <c r="L233" s="21"/>
      <c r="M233" s="21"/>
      <c r="N233" s="21"/>
      <c r="O233" s="21"/>
      <c r="P233" s="21"/>
    </row>
    <row r="234" spans="1:16" x14ac:dyDescent="0.25">
      <c r="A234" s="21"/>
      <c r="B234" s="21"/>
      <c r="C234" s="21"/>
      <c r="D234" s="21"/>
      <c r="E234" s="21"/>
      <c r="F234" s="174"/>
      <c r="G234" s="174"/>
      <c r="H234" s="174"/>
      <c r="I234" s="174"/>
      <c r="J234" s="174"/>
      <c r="K234" s="21"/>
      <c r="L234" s="21"/>
      <c r="M234" s="21"/>
      <c r="N234" s="21"/>
      <c r="O234" s="21"/>
      <c r="P234" s="21"/>
    </row>
    <row r="235" spans="1:16" x14ac:dyDescent="0.25">
      <c r="A235" s="21"/>
      <c r="B235" s="21"/>
      <c r="C235" s="21"/>
      <c r="D235" s="21"/>
      <c r="E235" s="21"/>
      <c r="F235" s="174"/>
      <c r="G235" s="174"/>
      <c r="H235" s="174"/>
      <c r="I235" s="174"/>
      <c r="J235" s="174"/>
      <c r="K235" s="21"/>
      <c r="L235" s="21"/>
      <c r="M235" s="21"/>
      <c r="N235" s="21"/>
      <c r="O235" s="21"/>
      <c r="P235" s="21"/>
    </row>
    <row r="236" spans="1:16" x14ac:dyDescent="0.25">
      <c r="A236" s="21"/>
      <c r="B236" s="21"/>
      <c r="C236" s="21"/>
      <c r="D236" s="21"/>
      <c r="E236" s="21"/>
      <c r="F236" s="174"/>
      <c r="G236" s="174"/>
      <c r="H236" s="174"/>
      <c r="I236" s="174"/>
      <c r="J236" s="174"/>
      <c r="K236" s="21"/>
      <c r="L236" s="21"/>
      <c r="M236" s="21"/>
      <c r="N236" s="21"/>
      <c r="O236" s="21"/>
      <c r="P236" s="21"/>
    </row>
    <row r="237" spans="1:16" x14ac:dyDescent="0.25">
      <c r="A237" s="21"/>
      <c r="B237" s="21"/>
      <c r="C237" s="21"/>
      <c r="D237" s="21"/>
      <c r="E237" s="21"/>
      <c r="F237" s="174"/>
      <c r="G237" s="174"/>
      <c r="H237" s="174"/>
      <c r="I237" s="174"/>
      <c r="J237" s="174"/>
      <c r="K237" s="21"/>
      <c r="L237" s="21"/>
      <c r="M237" s="21"/>
      <c r="N237" s="21"/>
      <c r="O237" s="21"/>
      <c r="P237" s="21"/>
    </row>
    <row r="238" spans="1:16" x14ac:dyDescent="0.25">
      <c r="A238" s="21"/>
      <c r="B238" s="21"/>
      <c r="C238" s="21"/>
      <c r="D238" s="21"/>
      <c r="E238" s="21"/>
      <c r="F238" s="174"/>
      <c r="G238" s="174"/>
      <c r="H238" s="174"/>
      <c r="I238" s="174"/>
      <c r="J238" s="174"/>
      <c r="K238" s="21"/>
      <c r="L238" s="21"/>
      <c r="M238" s="21"/>
      <c r="N238" s="21"/>
      <c r="O238" s="21"/>
      <c r="P238" s="21"/>
    </row>
    <row r="239" spans="1:16" x14ac:dyDescent="0.25">
      <c r="A239" s="21"/>
      <c r="B239" s="21"/>
      <c r="C239" s="21"/>
      <c r="D239" s="21"/>
      <c r="E239" s="21"/>
      <c r="F239" s="174"/>
      <c r="G239" s="174"/>
      <c r="H239" s="174"/>
      <c r="I239" s="174"/>
      <c r="J239" s="174"/>
      <c r="K239" s="21"/>
      <c r="L239" s="21"/>
      <c r="M239" s="21"/>
      <c r="N239" s="21"/>
      <c r="O239" s="21"/>
      <c r="P239" s="21"/>
    </row>
    <row r="240" spans="1:16" x14ac:dyDescent="0.25">
      <c r="A240" s="21"/>
      <c r="B240" s="21"/>
      <c r="C240" s="21"/>
      <c r="D240" s="21"/>
      <c r="E240" s="21"/>
      <c r="F240" s="174"/>
      <c r="G240" s="174"/>
      <c r="H240" s="174"/>
      <c r="I240" s="174"/>
      <c r="J240" s="174"/>
      <c r="K240" s="21"/>
      <c r="L240" s="21"/>
      <c r="M240" s="21"/>
      <c r="N240" s="21"/>
      <c r="O240" s="21"/>
      <c r="P240" s="21"/>
    </row>
    <row r="241" spans="1:16" x14ac:dyDescent="0.25">
      <c r="A241" s="21"/>
      <c r="B241" s="21"/>
      <c r="C241" s="21"/>
      <c r="D241" s="21"/>
      <c r="E241" s="21"/>
      <c r="F241" s="174"/>
      <c r="G241" s="174"/>
      <c r="H241" s="174"/>
      <c r="I241" s="174"/>
      <c r="J241" s="174"/>
      <c r="K241" s="21"/>
      <c r="L241" s="21"/>
      <c r="M241" s="21"/>
      <c r="N241" s="21"/>
      <c r="O241" s="21"/>
      <c r="P241" s="21"/>
    </row>
    <row r="242" spans="1:16" x14ac:dyDescent="0.25">
      <c r="A242" s="21"/>
      <c r="B242" s="21"/>
      <c r="C242" s="21"/>
      <c r="D242" s="21"/>
      <c r="E242" s="21"/>
      <c r="F242" s="174"/>
      <c r="G242" s="174"/>
      <c r="H242" s="174"/>
      <c r="I242" s="174"/>
      <c r="J242" s="174"/>
      <c r="K242" s="21"/>
      <c r="L242" s="21"/>
      <c r="M242" s="21"/>
      <c r="N242" s="21"/>
      <c r="O242" s="21"/>
      <c r="P242" s="21"/>
    </row>
    <row r="243" spans="1:16" x14ac:dyDescent="0.25">
      <c r="A243" s="21"/>
      <c r="B243" s="21"/>
      <c r="C243" s="21"/>
      <c r="D243" s="21"/>
      <c r="E243" s="21"/>
      <c r="F243" s="174"/>
      <c r="G243" s="174"/>
      <c r="H243" s="174"/>
      <c r="I243" s="174"/>
      <c r="J243" s="174"/>
      <c r="K243" s="21"/>
      <c r="L243" s="21"/>
      <c r="M243" s="21"/>
      <c r="N243" s="21"/>
      <c r="O243" s="21"/>
      <c r="P243" s="21"/>
    </row>
    <row r="244" spans="1:16" x14ac:dyDescent="0.25">
      <c r="A244" s="21"/>
      <c r="B244" s="21"/>
      <c r="C244" s="21"/>
      <c r="D244" s="21"/>
      <c r="E244" s="21"/>
      <c r="F244" s="174"/>
      <c r="G244" s="174"/>
      <c r="H244" s="174"/>
      <c r="I244" s="174"/>
      <c r="J244" s="174"/>
      <c r="K244" s="21"/>
      <c r="L244" s="21"/>
      <c r="M244" s="21"/>
      <c r="N244" s="21"/>
      <c r="O244" s="21"/>
      <c r="P244" s="21"/>
    </row>
    <row r="245" spans="1:16" x14ac:dyDescent="0.25">
      <c r="A245" s="21"/>
      <c r="B245" s="21"/>
      <c r="C245" s="21"/>
      <c r="D245" s="21"/>
      <c r="E245" s="21"/>
      <c r="F245" s="174"/>
      <c r="G245" s="174"/>
      <c r="H245" s="174"/>
      <c r="I245" s="174"/>
      <c r="J245" s="174"/>
      <c r="K245" s="21"/>
      <c r="L245" s="21"/>
      <c r="M245" s="21"/>
      <c r="N245" s="21"/>
      <c r="O245" s="21"/>
      <c r="P245" s="21"/>
    </row>
    <row r="246" spans="1:16" x14ac:dyDescent="0.25">
      <c r="A246" s="21"/>
      <c r="B246" s="21"/>
      <c r="C246" s="21"/>
      <c r="D246" s="21"/>
      <c r="E246" s="21"/>
      <c r="F246" s="174"/>
      <c r="G246" s="174"/>
      <c r="H246" s="174"/>
      <c r="I246" s="174"/>
      <c r="J246" s="174"/>
      <c r="K246" s="21"/>
      <c r="L246" s="21"/>
      <c r="M246" s="21"/>
      <c r="N246" s="21"/>
      <c r="O246" s="21"/>
      <c r="P246" s="21"/>
    </row>
    <row r="247" spans="1:16" x14ac:dyDescent="0.25">
      <c r="A247" s="21"/>
      <c r="B247" s="21"/>
      <c r="C247" s="21"/>
      <c r="D247" s="21"/>
      <c r="E247" s="21"/>
      <c r="F247" s="174"/>
      <c r="G247" s="174"/>
      <c r="H247" s="174"/>
      <c r="I247" s="174"/>
      <c r="J247" s="174"/>
      <c r="K247" s="21"/>
      <c r="L247" s="21"/>
      <c r="M247" s="21"/>
      <c r="N247" s="21"/>
      <c r="O247" s="21"/>
      <c r="P247" s="21"/>
    </row>
    <row r="248" spans="1:16" x14ac:dyDescent="0.25">
      <c r="A248" s="21"/>
      <c r="B248" s="21"/>
      <c r="C248" s="21"/>
      <c r="D248" s="21"/>
      <c r="E248" s="21"/>
      <c r="F248" s="174"/>
      <c r="G248" s="174"/>
      <c r="H248" s="174"/>
      <c r="I248" s="174"/>
      <c r="J248" s="174"/>
      <c r="K248" s="21"/>
      <c r="L248" s="21"/>
      <c r="M248" s="21"/>
      <c r="N248" s="21"/>
      <c r="O248" s="21"/>
      <c r="P248" s="21"/>
    </row>
    <row r="249" spans="1:16" x14ac:dyDescent="0.25">
      <c r="A249" s="21"/>
      <c r="B249" s="21"/>
      <c r="C249" s="21"/>
      <c r="D249" s="21"/>
      <c r="E249" s="21"/>
      <c r="F249" s="174"/>
      <c r="G249" s="174"/>
      <c r="H249" s="174"/>
      <c r="I249" s="174"/>
      <c r="J249" s="174"/>
      <c r="K249" s="21"/>
      <c r="L249" s="21"/>
      <c r="M249" s="21"/>
      <c r="N249" s="21"/>
      <c r="O249" s="21"/>
      <c r="P249" s="21"/>
    </row>
    <row r="250" spans="1:16" x14ac:dyDescent="0.25">
      <c r="A250" s="21"/>
      <c r="B250" s="21"/>
      <c r="C250" s="21"/>
      <c r="D250" s="21"/>
      <c r="E250" s="21"/>
      <c r="F250" s="174"/>
      <c r="G250" s="174"/>
      <c r="H250" s="174"/>
      <c r="I250" s="174"/>
      <c r="J250" s="174"/>
      <c r="K250" s="21"/>
      <c r="L250" s="21"/>
      <c r="M250" s="21"/>
      <c r="N250" s="21"/>
      <c r="O250" s="21"/>
      <c r="P250" s="21"/>
    </row>
    <row r="251" spans="1:16" x14ac:dyDescent="0.25">
      <c r="A251" s="21"/>
      <c r="B251" s="21"/>
      <c r="C251" s="21"/>
      <c r="D251" s="21"/>
      <c r="E251" s="21"/>
      <c r="F251" s="174"/>
      <c r="G251" s="174"/>
      <c r="H251" s="174"/>
      <c r="I251" s="174"/>
      <c r="J251" s="174"/>
      <c r="K251" s="21"/>
      <c r="L251" s="21"/>
      <c r="M251" s="21"/>
      <c r="N251" s="21"/>
      <c r="O251" s="21"/>
      <c r="P251" s="21"/>
    </row>
    <row r="252" spans="1:16" x14ac:dyDescent="0.25">
      <c r="A252" s="21"/>
      <c r="B252" s="21"/>
      <c r="C252" s="21"/>
      <c r="D252" s="21"/>
      <c r="E252" s="21"/>
      <c r="F252" s="174"/>
      <c r="G252" s="174"/>
      <c r="H252" s="174"/>
      <c r="I252" s="174"/>
      <c r="J252" s="174"/>
      <c r="K252" s="21"/>
      <c r="L252" s="21"/>
      <c r="M252" s="21"/>
      <c r="N252" s="21"/>
      <c r="O252" s="21"/>
      <c r="P252" s="21"/>
    </row>
    <row r="253" spans="1:16" x14ac:dyDescent="0.25">
      <c r="A253" s="21"/>
      <c r="B253" s="21"/>
      <c r="C253" s="21"/>
      <c r="D253" s="21"/>
      <c r="E253" s="21"/>
      <c r="F253" s="174"/>
      <c r="G253" s="174"/>
      <c r="H253" s="174"/>
      <c r="I253" s="174"/>
      <c r="J253" s="174"/>
      <c r="K253" s="21"/>
      <c r="L253" s="21"/>
      <c r="M253" s="21"/>
      <c r="N253" s="21"/>
      <c r="O253" s="21"/>
      <c r="P253" s="21"/>
    </row>
    <row r="254" spans="1:16" x14ac:dyDescent="0.25">
      <c r="A254" s="21"/>
      <c r="B254" s="21"/>
      <c r="C254" s="21"/>
      <c r="D254" s="21"/>
      <c r="E254" s="21"/>
      <c r="F254" s="174"/>
      <c r="G254" s="174"/>
      <c r="H254" s="174"/>
      <c r="I254" s="174"/>
      <c r="J254" s="174"/>
      <c r="K254" s="21"/>
      <c r="L254" s="21"/>
      <c r="M254" s="21"/>
      <c r="N254" s="21"/>
      <c r="O254" s="21"/>
      <c r="P254" s="21"/>
    </row>
    <row r="255" spans="1:16" x14ac:dyDescent="0.25">
      <c r="A255" s="21"/>
      <c r="B255" s="21"/>
      <c r="C255" s="21"/>
      <c r="D255" s="21"/>
      <c r="E255" s="21"/>
      <c r="F255" s="174"/>
      <c r="G255" s="174"/>
      <c r="H255" s="174"/>
      <c r="I255" s="174"/>
      <c r="J255" s="174"/>
      <c r="K255" s="21"/>
      <c r="L255" s="21"/>
      <c r="M255" s="21"/>
      <c r="N255" s="21"/>
      <c r="O255" s="21"/>
      <c r="P255" s="21"/>
    </row>
    <row r="256" spans="1:16" x14ac:dyDescent="0.25">
      <c r="A256" s="21"/>
      <c r="B256" s="21"/>
      <c r="C256" s="21"/>
      <c r="D256" s="21"/>
      <c r="E256" s="21"/>
      <c r="F256" s="174"/>
      <c r="G256" s="174"/>
      <c r="H256" s="174"/>
      <c r="I256" s="174"/>
      <c r="J256" s="174"/>
      <c r="K256" s="21"/>
      <c r="L256" s="21"/>
      <c r="M256" s="21"/>
      <c r="N256" s="21"/>
      <c r="O256" s="21"/>
      <c r="P256" s="21"/>
    </row>
    <row r="257" spans="1:16" x14ac:dyDescent="0.25">
      <c r="A257" s="21"/>
      <c r="B257" s="21"/>
      <c r="C257" s="21"/>
      <c r="D257" s="21"/>
      <c r="E257" s="21"/>
      <c r="F257" s="174"/>
      <c r="G257" s="174"/>
      <c r="H257" s="174"/>
      <c r="I257" s="174"/>
      <c r="J257" s="174"/>
      <c r="K257" s="21"/>
      <c r="L257" s="21"/>
      <c r="M257" s="21"/>
      <c r="N257" s="21"/>
      <c r="O257" s="21"/>
      <c r="P257" s="21"/>
    </row>
    <row r="258" spans="1:16" x14ac:dyDescent="0.25">
      <c r="A258" s="21"/>
      <c r="B258" s="21"/>
      <c r="C258" s="21"/>
      <c r="D258" s="21"/>
      <c r="E258" s="21"/>
      <c r="F258" s="174"/>
      <c r="G258" s="174"/>
      <c r="H258" s="174"/>
      <c r="I258" s="174"/>
      <c r="J258" s="174"/>
      <c r="K258" s="21"/>
      <c r="L258" s="21"/>
      <c r="M258" s="21"/>
      <c r="N258" s="21"/>
      <c r="O258" s="21"/>
      <c r="P258" s="21"/>
    </row>
    <row r="259" spans="1:16" x14ac:dyDescent="0.25">
      <c r="A259" s="21"/>
      <c r="B259" s="21"/>
      <c r="C259" s="21"/>
      <c r="D259" s="21"/>
      <c r="E259" s="21"/>
      <c r="F259" s="174"/>
      <c r="G259" s="174"/>
      <c r="H259" s="174"/>
      <c r="I259" s="174"/>
      <c r="J259" s="174"/>
      <c r="K259" s="21"/>
      <c r="L259" s="21"/>
      <c r="M259" s="21"/>
      <c r="N259" s="21"/>
      <c r="O259" s="21"/>
      <c r="P259" s="21"/>
    </row>
    <row r="260" spans="1:16" x14ac:dyDescent="0.25">
      <c r="A260" s="21"/>
      <c r="B260" s="21"/>
      <c r="C260" s="21"/>
      <c r="D260" s="21"/>
      <c r="E260" s="21"/>
      <c r="F260" s="174"/>
      <c r="G260" s="174"/>
      <c r="H260" s="174"/>
      <c r="I260" s="174"/>
      <c r="J260" s="174"/>
      <c r="K260" s="21"/>
      <c r="L260" s="21"/>
      <c r="M260" s="21"/>
      <c r="N260" s="21"/>
      <c r="O260" s="21"/>
      <c r="P260" s="21"/>
    </row>
    <row r="261" spans="1:16" x14ac:dyDescent="0.25">
      <c r="A261" s="21"/>
      <c r="B261" s="21"/>
      <c r="C261" s="21"/>
      <c r="D261" s="21"/>
      <c r="E261" s="21"/>
      <c r="F261" s="174"/>
      <c r="G261" s="174"/>
      <c r="H261" s="174"/>
      <c r="I261" s="174"/>
      <c r="J261" s="174"/>
      <c r="K261" s="21"/>
      <c r="L261" s="21"/>
      <c r="M261" s="21"/>
      <c r="N261" s="21"/>
      <c r="O261" s="21"/>
      <c r="P261" s="21"/>
    </row>
    <row r="262" spans="1:16" x14ac:dyDescent="0.25">
      <c r="A262" s="21"/>
      <c r="B262" s="21"/>
      <c r="C262" s="21"/>
      <c r="D262" s="21"/>
      <c r="E262" s="21"/>
      <c r="F262" s="174"/>
      <c r="G262" s="174"/>
      <c r="H262" s="174"/>
      <c r="I262" s="174"/>
      <c r="J262" s="174"/>
      <c r="K262" s="21"/>
      <c r="L262" s="21"/>
      <c r="M262" s="21"/>
      <c r="N262" s="21"/>
      <c r="O262" s="21"/>
      <c r="P262" s="21"/>
    </row>
    <row r="263" spans="1:16" x14ac:dyDescent="0.25">
      <c r="A263" s="21"/>
      <c r="B263" s="21"/>
      <c r="C263" s="21"/>
      <c r="D263" s="21"/>
      <c r="E263" s="21"/>
      <c r="F263" s="174"/>
      <c r="G263" s="174"/>
      <c r="H263" s="174"/>
      <c r="I263" s="174"/>
      <c r="J263" s="174"/>
      <c r="K263" s="21"/>
      <c r="L263" s="21"/>
      <c r="M263" s="21"/>
      <c r="N263" s="21"/>
      <c r="O263" s="21"/>
      <c r="P263" s="21"/>
    </row>
    <row r="264" spans="1:16" x14ac:dyDescent="0.25">
      <c r="A264" s="21"/>
      <c r="B264" s="21"/>
      <c r="C264" s="21"/>
      <c r="D264" s="21"/>
      <c r="E264" s="21"/>
      <c r="F264" s="174"/>
      <c r="G264" s="174"/>
      <c r="H264" s="174"/>
      <c r="I264" s="174"/>
      <c r="J264" s="174"/>
      <c r="K264" s="21"/>
      <c r="L264" s="21"/>
      <c r="M264" s="21"/>
      <c r="N264" s="21"/>
      <c r="O264" s="21"/>
      <c r="P264" s="21"/>
    </row>
    <row r="265" spans="1:16" x14ac:dyDescent="0.25">
      <c r="A265" s="21"/>
      <c r="B265" s="21"/>
      <c r="C265" s="21"/>
      <c r="D265" s="21"/>
      <c r="E265" s="21"/>
      <c r="F265" s="174"/>
      <c r="G265" s="174"/>
      <c r="H265" s="174"/>
      <c r="I265" s="174"/>
      <c r="J265" s="174"/>
      <c r="K265" s="21"/>
      <c r="L265" s="21"/>
      <c r="M265" s="21"/>
      <c r="N265" s="21"/>
      <c r="O265" s="21"/>
      <c r="P265" s="21"/>
    </row>
    <row r="266" spans="1:16" x14ac:dyDescent="0.25">
      <c r="A266" s="21"/>
      <c r="B266" s="21"/>
      <c r="C266" s="21"/>
      <c r="D266" s="21"/>
      <c r="E266" s="21"/>
      <c r="F266" s="174"/>
      <c r="G266" s="174"/>
      <c r="H266" s="174"/>
      <c r="I266" s="174"/>
      <c r="J266" s="174"/>
      <c r="K266" s="21"/>
      <c r="L266" s="21"/>
      <c r="M266" s="21"/>
      <c r="N266" s="21"/>
      <c r="O266" s="21"/>
      <c r="P266" s="21"/>
    </row>
    <row r="267" spans="1:16" x14ac:dyDescent="0.25">
      <c r="A267" s="21"/>
      <c r="B267" s="21"/>
      <c r="C267" s="21"/>
      <c r="D267" s="21"/>
      <c r="E267" s="21"/>
      <c r="F267" s="174"/>
      <c r="G267" s="174"/>
      <c r="H267" s="174"/>
      <c r="I267" s="174"/>
      <c r="J267" s="174"/>
      <c r="K267" s="21"/>
      <c r="L267" s="21"/>
      <c r="M267" s="21"/>
      <c r="N267" s="21"/>
      <c r="O267" s="21"/>
      <c r="P267" s="21"/>
    </row>
    <row r="268" spans="1:16" x14ac:dyDescent="0.25">
      <c r="A268" s="21"/>
      <c r="B268" s="21"/>
      <c r="C268" s="21"/>
      <c r="D268" s="21"/>
      <c r="E268" s="21"/>
      <c r="F268" s="174"/>
      <c r="G268" s="174"/>
      <c r="H268" s="174"/>
      <c r="I268" s="174"/>
      <c r="J268" s="174"/>
      <c r="K268" s="21"/>
      <c r="L268" s="21"/>
      <c r="M268" s="21"/>
      <c r="N268" s="21"/>
      <c r="O268" s="21"/>
      <c r="P268" s="21"/>
    </row>
    <row r="269" spans="1:16" x14ac:dyDescent="0.25">
      <c r="A269" s="21"/>
      <c r="B269" s="21"/>
      <c r="C269" s="21"/>
      <c r="D269" s="21"/>
      <c r="E269" s="21"/>
      <c r="F269" s="174"/>
      <c r="G269" s="174"/>
      <c r="H269" s="174"/>
      <c r="I269" s="174"/>
      <c r="J269" s="174"/>
      <c r="K269" s="21"/>
      <c r="L269" s="21"/>
      <c r="M269" s="21"/>
      <c r="N269" s="21"/>
      <c r="O269" s="21"/>
      <c r="P269" s="21"/>
    </row>
    <row r="270" spans="1:16" x14ac:dyDescent="0.25">
      <c r="A270" s="21"/>
      <c r="B270" s="21"/>
      <c r="C270" s="21"/>
      <c r="D270" s="21"/>
      <c r="E270" s="21"/>
      <c r="F270" s="174"/>
      <c r="G270" s="174"/>
      <c r="H270" s="174"/>
      <c r="I270" s="174"/>
      <c r="J270" s="174"/>
      <c r="K270" s="21"/>
      <c r="L270" s="21"/>
      <c r="M270" s="21"/>
      <c r="N270" s="21"/>
      <c r="O270" s="21"/>
      <c r="P270" s="21"/>
    </row>
    <row r="271" spans="1:16" x14ac:dyDescent="0.25">
      <c r="A271" s="21"/>
      <c r="B271" s="21"/>
      <c r="C271" s="21"/>
      <c r="D271" s="21"/>
      <c r="E271" s="21"/>
      <c r="F271" s="174"/>
      <c r="G271" s="174"/>
      <c r="H271" s="174"/>
      <c r="I271" s="174"/>
      <c r="J271" s="174"/>
      <c r="K271" s="21"/>
      <c r="L271" s="21"/>
      <c r="M271" s="21"/>
      <c r="N271" s="21"/>
      <c r="O271" s="21"/>
      <c r="P271" s="21"/>
    </row>
    <row r="272" spans="1:16" x14ac:dyDescent="0.25">
      <c r="A272" s="21"/>
      <c r="B272" s="21"/>
      <c r="C272" s="21"/>
      <c r="D272" s="21"/>
      <c r="E272" s="21"/>
      <c r="F272" s="174"/>
      <c r="G272" s="174"/>
      <c r="H272" s="174"/>
      <c r="I272" s="174"/>
      <c r="J272" s="174"/>
      <c r="K272" s="21"/>
      <c r="L272" s="21"/>
      <c r="M272" s="21"/>
      <c r="N272" s="21"/>
      <c r="O272" s="21"/>
      <c r="P272" s="21"/>
    </row>
    <row r="273" spans="1:16" x14ac:dyDescent="0.25">
      <c r="A273" s="21"/>
      <c r="B273" s="21"/>
      <c r="C273" s="21"/>
      <c r="D273" s="21"/>
      <c r="E273" s="21"/>
      <c r="F273" s="174"/>
      <c r="G273" s="174"/>
      <c r="H273" s="174"/>
      <c r="I273" s="174"/>
      <c r="J273" s="174"/>
      <c r="K273" s="21"/>
      <c r="L273" s="21"/>
      <c r="M273" s="21"/>
      <c r="N273" s="21"/>
      <c r="O273" s="21"/>
      <c r="P273" s="21"/>
    </row>
  </sheetData>
  <mergeCells count="20">
    <mergeCell ref="A66:J66"/>
    <mergeCell ref="O68:P68"/>
    <mergeCell ref="B70:C70"/>
    <mergeCell ref="E70:H70"/>
    <mergeCell ref="C9:P9"/>
    <mergeCell ref="M11:P11"/>
    <mergeCell ref="M13:P13"/>
    <mergeCell ref="A15:A16"/>
    <mergeCell ref="B15:B16"/>
    <mergeCell ref="C15:C16"/>
    <mergeCell ref="D15:D16"/>
    <mergeCell ref="E15:E16"/>
    <mergeCell ref="F15:K15"/>
    <mergeCell ref="L15:P15"/>
    <mergeCell ref="C8:P8"/>
    <mergeCell ref="A1:P1"/>
    <mergeCell ref="A3:P3"/>
    <mergeCell ref="A4:P4"/>
    <mergeCell ref="C6:P6"/>
    <mergeCell ref="C7:P7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25"/>
  <sheetViews>
    <sheetView showZeros="0" zoomScale="90" zoomScaleNormal="90" workbookViewId="0">
      <selection activeCell="H25" sqref="H25"/>
    </sheetView>
  </sheetViews>
  <sheetFormatPr defaultRowHeight="15" outlineLevelRow="1" x14ac:dyDescent="0.25"/>
  <cols>
    <col min="1" max="1" width="6.5703125" style="216" customWidth="1"/>
    <col min="2" max="2" width="9.140625" style="216"/>
    <col min="3" max="3" width="50.42578125" style="216" customWidth="1"/>
    <col min="4" max="10" width="9.140625" style="233"/>
    <col min="11" max="16384" width="9.140625" style="216"/>
  </cols>
  <sheetData>
    <row r="1" spans="1:16" s="68" customFormat="1" ht="20.25" x14ac:dyDescent="0.3">
      <c r="A1" s="239" t="str">
        <f>"Lokālā tāme Nr. "&amp;KOPS1!B33</f>
        <v>Lokālā tāme Nr. 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16" s="68" customFormat="1" x14ac:dyDescent="0.25">
      <c r="D2" s="209"/>
      <c r="E2" s="209"/>
      <c r="F2" s="209"/>
      <c r="G2" s="209"/>
      <c r="H2" s="209"/>
      <c r="I2" s="209"/>
      <c r="J2" s="209"/>
    </row>
    <row r="3" spans="1:16" s="68" customFormat="1" ht="20.25" x14ac:dyDescent="0.3">
      <c r="A3" s="245" t="str">
        <f>KOPS1!C33</f>
        <v>Ārējie ūdensvads, kanalizācija un lietus kanalizācija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</row>
    <row r="4" spans="1:16" s="68" customFormat="1" x14ac:dyDescent="0.25">
      <c r="A4" s="246" t="s">
        <v>60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</row>
    <row r="5" spans="1:16" s="68" customFormat="1" x14ac:dyDescent="0.25">
      <c r="A5" s="21"/>
      <c r="B5" s="21"/>
      <c r="C5" s="21"/>
      <c r="D5" s="174"/>
      <c r="E5" s="174"/>
      <c r="F5" s="174"/>
      <c r="G5" s="174"/>
      <c r="H5" s="174"/>
      <c r="I5" s="174"/>
      <c r="J5" s="174"/>
      <c r="K5" s="21"/>
      <c r="L5" s="21"/>
      <c r="M5" s="21"/>
      <c r="N5" s="21"/>
      <c r="O5" s="21"/>
      <c r="P5" s="21"/>
    </row>
    <row r="6" spans="1:16" s="68" customFormat="1" x14ac:dyDescent="0.25">
      <c r="A6" s="21" t="s">
        <v>1</v>
      </c>
      <c r="B6" s="21"/>
      <c r="C6" s="240" t="str">
        <f>KOPS1!C16</f>
        <v>Skvēra Lielā iela 6 un Jaunā ielā 5, Tukumā pārbūve</v>
      </c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</row>
    <row r="7" spans="1:16" s="68" customFormat="1" x14ac:dyDescent="0.25">
      <c r="A7" s="21" t="s">
        <v>0</v>
      </c>
      <c r="B7" s="21"/>
      <c r="C7" s="240" t="str">
        <f>KOPS1!C17</f>
        <v>Skvēra Lielā iela 6 un Jaunā ielā 5, Tukumā pārbūve</v>
      </c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</row>
    <row r="8" spans="1:16" s="68" customFormat="1" x14ac:dyDescent="0.25">
      <c r="A8" s="21" t="s">
        <v>2</v>
      </c>
      <c r="B8" s="21"/>
      <c r="C8" s="240" t="str">
        <f>KOPS1!C18</f>
        <v>Lielā iela 6 un Jaunā iela 5, Tukums</v>
      </c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</row>
    <row r="9" spans="1:16" s="68" customFormat="1" x14ac:dyDescent="0.25">
      <c r="A9" s="21" t="s">
        <v>3</v>
      </c>
      <c r="B9" s="21"/>
      <c r="C9" s="240">
        <f>KOPS1!C19</f>
        <v>357</v>
      </c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</row>
    <row r="10" spans="1:16" x14ac:dyDescent="0.25">
      <c r="A10" s="21"/>
      <c r="B10" s="21"/>
      <c r="C10" s="21"/>
      <c r="D10" s="174"/>
      <c r="E10" s="174"/>
      <c r="F10" s="174"/>
      <c r="G10" s="174"/>
      <c r="H10" s="174"/>
      <c r="I10" s="174"/>
      <c r="J10" s="174"/>
      <c r="K10" s="21"/>
      <c r="L10" s="68"/>
      <c r="M10" s="68"/>
      <c r="N10" s="68"/>
      <c r="O10" s="68"/>
      <c r="P10" s="68"/>
    </row>
    <row r="11" spans="1:16" x14ac:dyDescent="0.25">
      <c r="A11" s="21" t="s">
        <v>278</v>
      </c>
      <c r="B11" s="21"/>
      <c r="C11" s="21"/>
      <c r="D11" s="174"/>
      <c r="E11" s="174"/>
      <c r="F11" s="174"/>
      <c r="G11" s="174"/>
      <c r="H11" s="174"/>
      <c r="I11" s="174"/>
      <c r="J11" s="174"/>
      <c r="K11" s="21"/>
      <c r="L11" s="68"/>
      <c r="M11" s="272">
        <f>P119</f>
        <v>0</v>
      </c>
      <c r="N11" s="272"/>
      <c r="O11" s="272"/>
      <c r="P11" s="272"/>
    </row>
    <row r="12" spans="1:16" x14ac:dyDescent="0.25">
      <c r="A12" s="21"/>
      <c r="B12" s="21"/>
      <c r="C12" s="21"/>
      <c r="D12" s="174"/>
      <c r="E12" s="174"/>
      <c r="F12" s="174"/>
      <c r="G12" s="174"/>
      <c r="H12" s="174"/>
      <c r="I12" s="174"/>
      <c r="J12" s="174"/>
      <c r="K12" s="21"/>
      <c r="L12" s="21"/>
      <c r="M12" s="21"/>
      <c r="N12" s="21"/>
      <c r="O12" s="21"/>
      <c r="P12" s="21"/>
    </row>
    <row r="13" spans="1:16" x14ac:dyDescent="0.25">
      <c r="A13" s="21"/>
      <c r="B13" s="21"/>
      <c r="C13" s="21"/>
      <c r="D13" s="174"/>
      <c r="E13" s="174"/>
      <c r="F13" s="174"/>
      <c r="G13" s="174"/>
      <c r="H13" s="174"/>
      <c r="I13" s="174"/>
      <c r="J13" s="174"/>
      <c r="K13" s="21"/>
      <c r="L13" s="68"/>
      <c r="M13" s="252" t="str">
        <f>[1]KOPS1!F25</f>
        <v>Tāme sastādīta</v>
      </c>
      <c r="N13" s="252"/>
      <c r="O13" s="252"/>
      <c r="P13" s="252"/>
    </row>
    <row r="14" spans="1:16" x14ac:dyDescent="0.25">
      <c r="A14" s="68"/>
      <c r="B14" s="68"/>
      <c r="C14" s="68"/>
      <c r="D14" s="209"/>
      <c r="E14" s="209"/>
      <c r="F14" s="209"/>
      <c r="G14" s="209"/>
      <c r="H14" s="209"/>
      <c r="I14" s="209"/>
      <c r="J14" s="209"/>
      <c r="K14" s="68"/>
      <c r="L14" s="68"/>
      <c r="M14" s="68"/>
      <c r="N14" s="68"/>
      <c r="O14" s="68"/>
      <c r="P14" s="68"/>
    </row>
    <row r="15" spans="1:16" x14ac:dyDescent="0.25">
      <c r="A15" s="276" t="s">
        <v>4</v>
      </c>
      <c r="B15" s="276" t="s">
        <v>5</v>
      </c>
      <c r="C15" s="276" t="s">
        <v>40</v>
      </c>
      <c r="D15" s="276" t="s">
        <v>6</v>
      </c>
      <c r="E15" s="276" t="s">
        <v>7</v>
      </c>
      <c r="F15" s="276" t="s">
        <v>8</v>
      </c>
      <c r="G15" s="276"/>
      <c r="H15" s="276"/>
      <c r="I15" s="276"/>
      <c r="J15" s="276"/>
      <c r="K15" s="276"/>
      <c r="L15" s="276" t="s">
        <v>9</v>
      </c>
      <c r="M15" s="276"/>
      <c r="N15" s="276"/>
      <c r="O15" s="276"/>
      <c r="P15" s="276"/>
    </row>
    <row r="16" spans="1:16" ht="51" x14ac:dyDescent="0.25">
      <c r="A16" s="276"/>
      <c r="B16" s="276"/>
      <c r="C16" s="276"/>
      <c r="D16" s="276"/>
      <c r="E16" s="276"/>
      <c r="F16" s="165" t="s">
        <v>28</v>
      </c>
      <c r="G16" s="165" t="s">
        <v>29</v>
      </c>
      <c r="H16" s="165" t="s">
        <v>41</v>
      </c>
      <c r="I16" s="165" t="s">
        <v>42</v>
      </c>
      <c r="J16" s="165" t="s">
        <v>43</v>
      </c>
      <c r="K16" s="146" t="s">
        <v>44</v>
      </c>
      <c r="L16" s="146" t="s">
        <v>30</v>
      </c>
      <c r="M16" s="146" t="s">
        <v>41</v>
      </c>
      <c r="N16" s="146" t="s">
        <v>42</v>
      </c>
      <c r="O16" s="146" t="s">
        <v>43</v>
      </c>
      <c r="P16" s="146" t="s">
        <v>45</v>
      </c>
    </row>
    <row r="17" spans="1:16" ht="15.75" thickBot="1" x14ac:dyDescent="0.3">
      <c r="A17" s="147">
        <v>1</v>
      </c>
      <c r="B17" s="147">
        <v>2</v>
      </c>
      <c r="C17" s="148" t="s">
        <v>35</v>
      </c>
      <c r="D17" s="147" t="s">
        <v>36</v>
      </c>
      <c r="E17" s="149">
        <v>5</v>
      </c>
      <c r="F17" s="149">
        <v>6</v>
      </c>
      <c r="G17" s="149">
        <v>7</v>
      </c>
      <c r="H17" s="149">
        <v>8</v>
      </c>
      <c r="I17" s="149">
        <v>9</v>
      </c>
      <c r="J17" s="149">
        <v>10</v>
      </c>
      <c r="K17" s="149">
        <v>11</v>
      </c>
      <c r="L17" s="149">
        <v>12</v>
      </c>
      <c r="M17" s="149">
        <v>13</v>
      </c>
      <c r="N17" s="149">
        <v>14</v>
      </c>
      <c r="O17" s="149">
        <v>15</v>
      </c>
      <c r="P17" s="149">
        <v>16</v>
      </c>
    </row>
    <row r="18" spans="1:16" ht="15.75" thickTop="1" x14ac:dyDescent="0.25">
      <c r="A18" s="150"/>
      <c r="B18" s="107"/>
      <c r="C18" s="151" t="s">
        <v>279</v>
      </c>
      <c r="D18" s="152"/>
      <c r="E18" s="153"/>
      <c r="F18" s="153"/>
      <c r="G18" s="153"/>
      <c r="H18" s="153"/>
      <c r="I18" s="153"/>
      <c r="J18" s="153"/>
      <c r="K18" s="154"/>
      <c r="L18" s="154"/>
      <c r="M18" s="154"/>
      <c r="N18" s="154"/>
      <c r="O18" s="154"/>
      <c r="P18" s="154"/>
    </row>
    <row r="19" spans="1:16" x14ac:dyDescent="0.25">
      <c r="A19" s="155">
        <v>1</v>
      </c>
      <c r="B19" s="95"/>
      <c r="C19" s="156" t="s">
        <v>280</v>
      </c>
      <c r="D19" s="157"/>
      <c r="E19" s="106"/>
      <c r="F19" s="106"/>
      <c r="G19" s="106"/>
      <c r="H19" s="106"/>
      <c r="I19" s="106"/>
      <c r="J19" s="106"/>
      <c r="K19" s="142"/>
      <c r="L19" s="142"/>
      <c r="M19" s="142"/>
      <c r="N19" s="142"/>
      <c r="O19" s="142"/>
      <c r="P19" s="142"/>
    </row>
    <row r="20" spans="1:16" ht="51" x14ac:dyDescent="0.25">
      <c r="A20" s="158"/>
      <c r="B20" s="95"/>
      <c r="C20" s="159" t="s">
        <v>281</v>
      </c>
      <c r="D20" s="157"/>
      <c r="E20" s="106"/>
      <c r="F20" s="106"/>
      <c r="G20" s="106"/>
      <c r="H20" s="106"/>
      <c r="I20" s="106"/>
      <c r="J20" s="106"/>
      <c r="K20" s="142"/>
      <c r="L20" s="142"/>
      <c r="M20" s="142"/>
      <c r="N20" s="142"/>
      <c r="O20" s="142"/>
      <c r="P20" s="142"/>
    </row>
    <row r="21" spans="1:16" x14ac:dyDescent="0.25">
      <c r="A21" s="158" t="s">
        <v>282</v>
      </c>
      <c r="B21" s="95" t="s">
        <v>283</v>
      </c>
      <c r="C21" s="160" t="s">
        <v>284</v>
      </c>
      <c r="D21" s="157" t="s">
        <v>99</v>
      </c>
      <c r="E21" s="106">
        <v>24</v>
      </c>
      <c r="F21" s="106"/>
      <c r="G21" s="104"/>
      <c r="H21" s="104"/>
      <c r="I21" s="104"/>
      <c r="J21" s="104"/>
      <c r="K21" s="105"/>
      <c r="L21" s="105"/>
      <c r="M21" s="105"/>
      <c r="N21" s="105"/>
      <c r="O21" s="105"/>
      <c r="P21" s="105"/>
    </row>
    <row r="22" spans="1:16" x14ac:dyDescent="0.25">
      <c r="A22" s="158" t="s">
        <v>285</v>
      </c>
      <c r="B22" s="95" t="s">
        <v>283</v>
      </c>
      <c r="C22" s="160" t="s">
        <v>286</v>
      </c>
      <c r="D22" s="157" t="s">
        <v>99</v>
      </c>
      <c r="E22" s="106">
        <v>28</v>
      </c>
      <c r="F22" s="106"/>
      <c r="G22" s="104"/>
      <c r="H22" s="104"/>
      <c r="I22" s="104"/>
      <c r="J22" s="104"/>
      <c r="K22" s="105"/>
      <c r="L22" s="105"/>
      <c r="M22" s="105"/>
      <c r="N22" s="105"/>
      <c r="O22" s="105"/>
      <c r="P22" s="105"/>
    </row>
    <row r="23" spans="1:16" x14ac:dyDescent="0.25">
      <c r="A23" s="155">
        <v>2</v>
      </c>
      <c r="B23" s="95"/>
      <c r="C23" s="156" t="s">
        <v>390</v>
      </c>
      <c r="D23" s="217"/>
      <c r="E23" s="161"/>
      <c r="F23" s="106"/>
      <c r="G23" s="104"/>
      <c r="H23" s="104"/>
      <c r="I23" s="104"/>
      <c r="J23" s="104"/>
      <c r="K23" s="105"/>
      <c r="L23" s="105"/>
      <c r="M23" s="105"/>
      <c r="N23" s="105"/>
      <c r="O23" s="105"/>
      <c r="P23" s="105"/>
    </row>
    <row r="24" spans="1:16" x14ac:dyDescent="0.25">
      <c r="A24" s="158" t="s">
        <v>287</v>
      </c>
      <c r="B24" s="95" t="s">
        <v>283</v>
      </c>
      <c r="C24" s="160" t="s">
        <v>288</v>
      </c>
      <c r="D24" s="157" t="s">
        <v>161</v>
      </c>
      <c r="E24" s="163">
        <v>1</v>
      </c>
      <c r="F24" s="106"/>
      <c r="G24" s="104"/>
      <c r="H24" s="104"/>
      <c r="I24" s="104"/>
      <c r="J24" s="104"/>
      <c r="K24" s="105"/>
      <c r="L24" s="105"/>
      <c r="M24" s="105"/>
      <c r="N24" s="105"/>
      <c r="O24" s="105"/>
      <c r="P24" s="105"/>
    </row>
    <row r="25" spans="1:16" x14ac:dyDescent="0.25">
      <c r="A25" s="158" t="s">
        <v>289</v>
      </c>
      <c r="B25" s="95" t="s">
        <v>283</v>
      </c>
      <c r="C25" s="160" t="s">
        <v>290</v>
      </c>
      <c r="D25" s="157" t="s">
        <v>161</v>
      </c>
      <c r="E25" s="163">
        <v>1</v>
      </c>
      <c r="F25" s="106"/>
      <c r="G25" s="104"/>
      <c r="H25" s="104"/>
      <c r="I25" s="104"/>
      <c r="J25" s="104"/>
      <c r="K25" s="105"/>
      <c r="L25" s="105"/>
      <c r="M25" s="105"/>
      <c r="N25" s="105"/>
      <c r="O25" s="105"/>
      <c r="P25" s="105"/>
    </row>
    <row r="26" spans="1:16" ht="25.5" x14ac:dyDescent="0.25">
      <c r="A26" s="158" t="s">
        <v>291</v>
      </c>
      <c r="B26" s="95" t="s">
        <v>283</v>
      </c>
      <c r="C26" s="160" t="s">
        <v>292</v>
      </c>
      <c r="D26" s="157" t="s">
        <v>162</v>
      </c>
      <c r="E26" s="163">
        <v>1</v>
      </c>
      <c r="F26" s="106"/>
      <c r="G26" s="104"/>
      <c r="H26" s="104"/>
      <c r="I26" s="104"/>
      <c r="J26" s="104"/>
      <c r="K26" s="105"/>
      <c r="L26" s="105"/>
      <c r="M26" s="105"/>
      <c r="N26" s="105"/>
      <c r="O26" s="105"/>
      <c r="P26" s="105"/>
    </row>
    <row r="27" spans="1:16" ht="25.5" x14ac:dyDescent="0.25">
      <c r="A27" s="158" t="s">
        <v>293</v>
      </c>
      <c r="B27" s="95" t="s">
        <v>283</v>
      </c>
      <c r="C27" s="160" t="s">
        <v>294</v>
      </c>
      <c r="D27" s="157" t="s">
        <v>162</v>
      </c>
      <c r="E27" s="163">
        <v>2</v>
      </c>
      <c r="F27" s="106"/>
      <c r="G27" s="104"/>
      <c r="H27" s="104"/>
      <c r="I27" s="104"/>
      <c r="J27" s="104"/>
      <c r="K27" s="105"/>
      <c r="L27" s="105"/>
      <c r="M27" s="105"/>
      <c r="N27" s="105"/>
      <c r="O27" s="105"/>
      <c r="P27" s="105"/>
    </row>
    <row r="28" spans="1:16" ht="25.5" x14ac:dyDescent="0.25">
      <c r="A28" s="158" t="s">
        <v>295</v>
      </c>
      <c r="B28" s="95" t="s">
        <v>283</v>
      </c>
      <c r="C28" s="160" t="s">
        <v>296</v>
      </c>
      <c r="D28" s="157" t="s">
        <v>161</v>
      </c>
      <c r="E28" s="163">
        <v>1</v>
      </c>
      <c r="F28" s="106"/>
      <c r="G28" s="104"/>
      <c r="H28" s="104"/>
      <c r="I28" s="104"/>
      <c r="J28" s="104"/>
      <c r="K28" s="105"/>
      <c r="L28" s="105"/>
      <c r="M28" s="105"/>
      <c r="N28" s="105"/>
      <c r="O28" s="105"/>
      <c r="P28" s="105"/>
    </row>
    <row r="29" spans="1:16" ht="25.5" x14ac:dyDescent="0.25">
      <c r="A29" s="158" t="s">
        <v>297</v>
      </c>
      <c r="B29" s="95" t="s">
        <v>283</v>
      </c>
      <c r="C29" s="160" t="s">
        <v>298</v>
      </c>
      <c r="D29" s="157" t="s">
        <v>162</v>
      </c>
      <c r="E29" s="163">
        <v>1</v>
      </c>
      <c r="F29" s="106"/>
      <c r="G29" s="104"/>
      <c r="H29" s="104"/>
      <c r="I29" s="104"/>
      <c r="J29" s="104"/>
      <c r="K29" s="105"/>
      <c r="L29" s="105"/>
      <c r="M29" s="105"/>
      <c r="N29" s="105"/>
      <c r="O29" s="105"/>
      <c r="P29" s="105"/>
    </row>
    <row r="30" spans="1:16" x14ac:dyDescent="0.25">
      <c r="A30" s="158" t="s">
        <v>299</v>
      </c>
      <c r="B30" s="95" t="s">
        <v>283</v>
      </c>
      <c r="C30" s="160" t="s">
        <v>300</v>
      </c>
      <c r="D30" s="157" t="s">
        <v>161</v>
      </c>
      <c r="E30" s="163">
        <v>2</v>
      </c>
      <c r="F30" s="106"/>
      <c r="G30" s="104"/>
      <c r="H30" s="104"/>
      <c r="I30" s="104"/>
      <c r="J30" s="104"/>
      <c r="K30" s="105"/>
      <c r="L30" s="105"/>
      <c r="M30" s="105"/>
      <c r="N30" s="105"/>
      <c r="O30" s="105"/>
      <c r="P30" s="105"/>
    </row>
    <row r="31" spans="1:16" x14ac:dyDescent="0.25">
      <c r="A31" s="158" t="s">
        <v>301</v>
      </c>
      <c r="B31" s="95" t="s">
        <v>283</v>
      </c>
      <c r="C31" s="160" t="s">
        <v>391</v>
      </c>
      <c r="D31" s="157" t="s">
        <v>161</v>
      </c>
      <c r="E31" s="163">
        <v>1</v>
      </c>
      <c r="F31" s="106"/>
      <c r="G31" s="104"/>
      <c r="H31" s="104"/>
      <c r="I31" s="104"/>
      <c r="J31" s="104"/>
      <c r="K31" s="105"/>
      <c r="L31" s="105"/>
      <c r="M31" s="105"/>
      <c r="N31" s="105"/>
      <c r="O31" s="105"/>
      <c r="P31" s="105"/>
    </row>
    <row r="32" spans="1:16" x14ac:dyDescent="0.25">
      <c r="A32" s="158" t="s">
        <v>302</v>
      </c>
      <c r="B32" s="95" t="s">
        <v>283</v>
      </c>
      <c r="C32" s="160" t="s">
        <v>303</v>
      </c>
      <c r="D32" s="157" t="s">
        <v>161</v>
      </c>
      <c r="E32" s="163">
        <v>2</v>
      </c>
      <c r="F32" s="106"/>
      <c r="G32" s="104"/>
      <c r="H32" s="104"/>
      <c r="I32" s="104"/>
      <c r="J32" s="104"/>
      <c r="K32" s="105"/>
      <c r="L32" s="105"/>
      <c r="M32" s="105"/>
      <c r="N32" s="105"/>
      <c r="O32" s="105"/>
      <c r="P32" s="105"/>
    </row>
    <row r="33" spans="1:16" x14ac:dyDescent="0.25">
      <c r="A33" s="158" t="s">
        <v>304</v>
      </c>
      <c r="B33" s="95" t="s">
        <v>283</v>
      </c>
      <c r="C33" s="160" t="s">
        <v>305</v>
      </c>
      <c r="D33" s="157" t="s">
        <v>161</v>
      </c>
      <c r="E33" s="163">
        <v>2</v>
      </c>
      <c r="F33" s="106"/>
      <c r="G33" s="104"/>
      <c r="H33" s="104"/>
      <c r="I33" s="104"/>
      <c r="J33" s="104"/>
      <c r="K33" s="105"/>
      <c r="L33" s="105"/>
      <c r="M33" s="105"/>
      <c r="N33" s="105"/>
      <c r="O33" s="105"/>
      <c r="P33" s="105"/>
    </row>
    <row r="34" spans="1:16" x14ac:dyDescent="0.25">
      <c r="A34" s="158" t="s">
        <v>306</v>
      </c>
      <c r="B34" s="95" t="s">
        <v>283</v>
      </c>
      <c r="C34" s="160" t="s">
        <v>307</v>
      </c>
      <c r="D34" s="157" t="s">
        <v>161</v>
      </c>
      <c r="E34" s="163">
        <v>4</v>
      </c>
      <c r="F34" s="106"/>
      <c r="G34" s="104"/>
      <c r="H34" s="104"/>
      <c r="I34" s="104"/>
      <c r="J34" s="104"/>
      <c r="K34" s="105"/>
      <c r="L34" s="105"/>
      <c r="M34" s="105"/>
      <c r="N34" s="105"/>
      <c r="O34" s="105"/>
      <c r="P34" s="105"/>
    </row>
    <row r="35" spans="1:16" x14ac:dyDescent="0.25">
      <c r="A35" s="158" t="s">
        <v>308</v>
      </c>
      <c r="B35" s="95" t="s">
        <v>283</v>
      </c>
      <c r="C35" s="160" t="s">
        <v>309</v>
      </c>
      <c r="D35" s="157" t="s">
        <v>161</v>
      </c>
      <c r="E35" s="163">
        <v>2</v>
      </c>
      <c r="F35" s="106"/>
      <c r="G35" s="104"/>
      <c r="H35" s="104"/>
      <c r="I35" s="104"/>
      <c r="J35" s="104"/>
      <c r="K35" s="105"/>
      <c r="L35" s="105"/>
      <c r="M35" s="105"/>
      <c r="N35" s="105"/>
      <c r="O35" s="105"/>
      <c r="P35" s="105"/>
    </row>
    <row r="36" spans="1:16" x14ac:dyDescent="0.25">
      <c r="A36" s="158" t="s">
        <v>310</v>
      </c>
      <c r="B36" s="95" t="s">
        <v>283</v>
      </c>
      <c r="C36" s="160" t="s">
        <v>311</v>
      </c>
      <c r="D36" s="157" t="s">
        <v>161</v>
      </c>
      <c r="E36" s="163">
        <v>4</v>
      </c>
      <c r="F36" s="106"/>
      <c r="G36" s="104"/>
      <c r="H36" s="104"/>
      <c r="I36" s="104"/>
      <c r="J36" s="104"/>
      <c r="K36" s="105"/>
      <c r="L36" s="105"/>
      <c r="M36" s="105"/>
      <c r="N36" s="105"/>
      <c r="O36" s="105"/>
      <c r="P36" s="105"/>
    </row>
    <row r="37" spans="1:16" ht="21.75" customHeight="1" x14ac:dyDescent="0.25">
      <c r="A37" s="155">
        <v>3</v>
      </c>
      <c r="B37" s="95"/>
      <c r="C37" s="156" t="s">
        <v>312</v>
      </c>
      <c r="D37" s="157"/>
      <c r="E37" s="106"/>
      <c r="F37" s="106"/>
      <c r="G37" s="104"/>
      <c r="H37" s="104"/>
      <c r="I37" s="104"/>
      <c r="J37" s="104"/>
      <c r="K37" s="105"/>
      <c r="L37" s="105"/>
      <c r="M37" s="105"/>
      <c r="N37" s="105"/>
      <c r="O37" s="105"/>
      <c r="P37" s="105"/>
    </row>
    <row r="38" spans="1:16" x14ac:dyDescent="0.25">
      <c r="A38" s="158"/>
      <c r="B38" s="95"/>
      <c r="C38" s="159" t="s">
        <v>313</v>
      </c>
      <c r="D38" s="157"/>
      <c r="E38" s="106"/>
      <c r="F38" s="106"/>
      <c r="G38" s="104"/>
      <c r="H38" s="104"/>
      <c r="I38" s="104"/>
      <c r="J38" s="104"/>
      <c r="K38" s="105"/>
      <c r="L38" s="105"/>
      <c r="M38" s="105"/>
      <c r="N38" s="105"/>
      <c r="O38" s="105"/>
      <c r="P38" s="105"/>
    </row>
    <row r="39" spans="1:16" x14ac:dyDescent="0.25">
      <c r="A39" s="158" t="s">
        <v>314</v>
      </c>
      <c r="B39" s="95" t="s">
        <v>283</v>
      </c>
      <c r="C39" s="160" t="s">
        <v>315</v>
      </c>
      <c r="D39" s="157" t="s">
        <v>99</v>
      </c>
      <c r="E39" s="106">
        <f>E21</f>
        <v>24</v>
      </c>
      <c r="F39" s="106"/>
      <c r="G39" s="104"/>
      <c r="H39" s="104"/>
      <c r="I39" s="104"/>
      <c r="J39" s="104"/>
      <c r="K39" s="105"/>
      <c r="L39" s="105"/>
      <c r="M39" s="105"/>
      <c r="N39" s="105"/>
      <c r="O39" s="105"/>
      <c r="P39" s="105"/>
    </row>
    <row r="40" spans="1:16" x14ac:dyDescent="0.25">
      <c r="A40" s="158" t="s">
        <v>316</v>
      </c>
      <c r="B40" s="95" t="s">
        <v>283</v>
      </c>
      <c r="C40" s="160" t="s">
        <v>317</v>
      </c>
      <c r="D40" s="157" t="s">
        <v>99</v>
      </c>
      <c r="E40" s="106">
        <f>E22</f>
        <v>28</v>
      </c>
      <c r="F40" s="106"/>
      <c r="G40" s="104"/>
      <c r="H40" s="104"/>
      <c r="I40" s="104"/>
      <c r="J40" s="104"/>
      <c r="K40" s="105"/>
      <c r="L40" s="105"/>
      <c r="M40" s="105"/>
      <c r="N40" s="105"/>
      <c r="O40" s="105"/>
      <c r="P40" s="105"/>
    </row>
    <row r="41" spans="1:16" x14ac:dyDescent="0.25">
      <c r="A41" s="155">
        <v>4</v>
      </c>
      <c r="B41" s="95"/>
      <c r="C41" s="156" t="s">
        <v>318</v>
      </c>
      <c r="D41" s="157"/>
      <c r="E41" s="106"/>
      <c r="F41" s="106"/>
      <c r="G41" s="104"/>
      <c r="H41" s="104"/>
      <c r="I41" s="104"/>
      <c r="J41" s="104"/>
      <c r="K41" s="105"/>
      <c r="L41" s="105"/>
      <c r="M41" s="105"/>
      <c r="N41" s="105"/>
      <c r="O41" s="105"/>
      <c r="P41" s="105"/>
    </row>
    <row r="42" spans="1:16" ht="25.5" x14ac:dyDescent="0.25">
      <c r="A42" s="158"/>
      <c r="B42" s="95"/>
      <c r="C42" s="159" t="s">
        <v>319</v>
      </c>
      <c r="D42" s="157"/>
      <c r="E42" s="106"/>
      <c r="F42" s="106"/>
      <c r="G42" s="104"/>
      <c r="H42" s="104"/>
      <c r="I42" s="104"/>
      <c r="J42" s="104"/>
      <c r="K42" s="105"/>
      <c r="L42" s="105"/>
      <c r="M42" s="105"/>
      <c r="N42" s="105"/>
      <c r="O42" s="105"/>
      <c r="P42" s="105"/>
    </row>
    <row r="43" spans="1:16" ht="38.25" x14ac:dyDescent="0.25">
      <c r="A43" s="158" t="s">
        <v>320</v>
      </c>
      <c r="B43" s="95" t="s">
        <v>67</v>
      </c>
      <c r="C43" s="160" t="s">
        <v>321</v>
      </c>
      <c r="D43" s="157" t="s">
        <v>99</v>
      </c>
      <c r="E43" s="106">
        <v>4</v>
      </c>
      <c r="F43" s="106"/>
      <c r="G43" s="104"/>
      <c r="H43" s="104"/>
      <c r="I43" s="104"/>
      <c r="J43" s="104"/>
      <c r="K43" s="105"/>
      <c r="L43" s="105"/>
      <c r="M43" s="105"/>
      <c r="N43" s="105"/>
      <c r="O43" s="105"/>
      <c r="P43" s="105"/>
    </row>
    <row r="44" spans="1:16" ht="25.5" x14ac:dyDescent="0.25">
      <c r="A44" s="158" t="s">
        <v>322</v>
      </c>
      <c r="B44" s="95" t="s">
        <v>67</v>
      </c>
      <c r="C44" s="160" t="s">
        <v>323</v>
      </c>
      <c r="D44" s="157" t="s">
        <v>99</v>
      </c>
      <c r="E44" s="106">
        <v>10</v>
      </c>
      <c r="F44" s="106"/>
      <c r="G44" s="104"/>
      <c r="H44" s="104"/>
      <c r="I44" s="104"/>
      <c r="J44" s="104"/>
      <c r="K44" s="105"/>
      <c r="L44" s="105"/>
      <c r="M44" s="105"/>
      <c r="N44" s="105"/>
      <c r="O44" s="105"/>
      <c r="P44" s="105"/>
    </row>
    <row r="45" spans="1:16" x14ac:dyDescent="0.25">
      <c r="A45" s="158"/>
      <c r="B45" s="95"/>
      <c r="C45" s="159" t="s">
        <v>324</v>
      </c>
      <c r="D45" s="157"/>
      <c r="E45" s="106"/>
      <c r="F45" s="106"/>
      <c r="G45" s="104"/>
      <c r="H45" s="104"/>
      <c r="I45" s="104"/>
      <c r="J45" s="104"/>
      <c r="K45" s="105"/>
      <c r="L45" s="105"/>
      <c r="M45" s="105"/>
      <c r="N45" s="105"/>
      <c r="O45" s="105"/>
      <c r="P45" s="105"/>
    </row>
    <row r="46" spans="1:16" x14ac:dyDescent="0.25">
      <c r="A46" s="158" t="s">
        <v>325</v>
      </c>
      <c r="B46" s="95" t="s">
        <v>326</v>
      </c>
      <c r="C46" s="160" t="s">
        <v>327</v>
      </c>
      <c r="D46" s="157" t="s">
        <v>328</v>
      </c>
      <c r="E46" s="163">
        <v>1</v>
      </c>
      <c r="F46" s="106"/>
      <c r="G46" s="104"/>
      <c r="H46" s="104"/>
      <c r="I46" s="104"/>
      <c r="J46" s="104"/>
      <c r="K46" s="105"/>
      <c r="L46" s="105"/>
      <c r="M46" s="105"/>
      <c r="N46" s="105"/>
      <c r="O46" s="105"/>
      <c r="P46" s="105"/>
    </row>
    <row r="47" spans="1:16" x14ac:dyDescent="0.25">
      <c r="A47" s="158"/>
      <c r="B47" s="95"/>
      <c r="C47" s="160"/>
      <c r="D47" s="157"/>
      <c r="E47" s="163"/>
      <c r="F47" s="106"/>
      <c r="G47" s="104"/>
      <c r="H47" s="104"/>
      <c r="I47" s="104"/>
      <c r="J47" s="104"/>
      <c r="K47" s="105"/>
      <c r="L47" s="105"/>
      <c r="M47" s="105"/>
      <c r="N47" s="105"/>
      <c r="O47" s="105"/>
      <c r="P47" s="105"/>
    </row>
    <row r="48" spans="1:16" x14ac:dyDescent="0.25">
      <c r="A48" s="158" t="s">
        <v>329</v>
      </c>
      <c r="B48" s="95" t="s">
        <v>283</v>
      </c>
      <c r="C48" s="160" t="s">
        <v>330</v>
      </c>
      <c r="D48" s="157" t="s">
        <v>328</v>
      </c>
      <c r="E48" s="163">
        <v>3</v>
      </c>
      <c r="F48" s="106"/>
      <c r="G48" s="104"/>
      <c r="H48" s="104"/>
      <c r="I48" s="104"/>
      <c r="J48" s="104"/>
      <c r="K48" s="105"/>
      <c r="L48" s="105"/>
      <c r="M48" s="105"/>
      <c r="N48" s="105"/>
      <c r="O48" s="105"/>
      <c r="P48" s="105"/>
    </row>
    <row r="49" spans="1:16" x14ac:dyDescent="0.25">
      <c r="A49" s="158" t="s">
        <v>331</v>
      </c>
      <c r="B49" s="95" t="s">
        <v>283</v>
      </c>
      <c r="C49" s="160" t="s">
        <v>332</v>
      </c>
      <c r="D49" s="157" t="s">
        <v>99</v>
      </c>
      <c r="E49" s="106">
        <f>E20+E21</f>
        <v>24</v>
      </c>
      <c r="F49" s="106"/>
      <c r="G49" s="104"/>
      <c r="H49" s="104"/>
      <c r="I49" s="104"/>
      <c r="J49" s="104"/>
      <c r="K49" s="105"/>
      <c r="L49" s="105"/>
      <c r="M49" s="105"/>
      <c r="N49" s="105"/>
      <c r="O49" s="105"/>
      <c r="P49" s="105"/>
    </row>
    <row r="50" spans="1:16" x14ac:dyDescent="0.25">
      <c r="A50" s="158" t="s">
        <v>333</v>
      </c>
      <c r="B50" s="95" t="s">
        <v>283</v>
      </c>
      <c r="C50" s="160" t="s">
        <v>334</v>
      </c>
      <c r="D50" s="157" t="s">
        <v>99</v>
      </c>
      <c r="E50" s="106">
        <f>E49</f>
        <v>24</v>
      </c>
      <c r="F50" s="106"/>
      <c r="G50" s="104"/>
      <c r="H50" s="104"/>
      <c r="I50" s="104"/>
      <c r="J50" s="104"/>
      <c r="K50" s="105"/>
      <c r="L50" s="105"/>
      <c r="M50" s="105"/>
      <c r="N50" s="105"/>
      <c r="O50" s="105"/>
      <c r="P50" s="105"/>
    </row>
    <row r="51" spans="1:16" x14ac:dyDescent="0.25">
      <c r="A51" s="158" t="s">
        <v>335</v>
      </c>
      <c r="B51" s="95" t="s">
        <v>283</v>
      </c>
      <c r="C51" s="160" t="s">
        <v>336</v>
      </c>
      <c r="D51" s="157" t="s">
        <v>162</v>
      </c>
      <c r="E51" s="163">
        <v>1</v>
      </c>
      <c r="F51" s="106"/>
      <c r="G51" s="104"/>
      <c r="H51" s="104"/>
      <c r="I51" s="104"/>
      <c r="J51" s="104"/>
      <c r="K51" s="105"/>
      <c r="L51" s="105"/>
      <c r="M51" s="105"/>
      <c r="N51" s="105"/>
      <c r="O51" s="105"/>
      <c r="P51" s="105"/>
    </row>
    <row r="52" spans="1:16" x14ac:dyDescent="0.25">
      <c r="A52" s="158"/>
      <c r="B52" s="95"/>
      <c r="C52" s="151" t="s">
        <v>337</v>
      </c>
      <c r="D52" s="157"/>
      <c r="E52" s="106"/>
      <c r="F52" s="106"/>
      <c r="G52" s="104"/>
      <c r="H52" s="104"/>
      <c r="I52" s="104"/>
      <c r="J52" s="104"/>
      <c r="K52" s="105"/>
      <c r="L52" s="105"/>
      <c r="M52" s="105"/>
      <c r="N52" s="105"/>
      <c r="O52" s="105"/>
      <c r="P52" s="105"/>
    </row>
    <row r="53" spans="1:16" x14ac:dyDescent="0.25">
      <c r="A53" s="155">
        <v>1</v>
      </c>
      <c r="B53" s="95"/>
      <c r="C53" s="156" t="s">
        <v>280</v>
      </c>
      <c r="D53" s="157"/>
      <c r="E53" s="106"/>
      <c r="F53" s="106"/>
      <c r="G53" s="104"/>
      <c r="H53" s="104"/>
      <c r="I53" s="104"/>
      <c r="J53" s="104"/>
      <c r="K53" s="105"/>
      <c r="L53" s="105"/>
      <c r="M53" s="105"/>
      <c r="N53" s="105"/>
      <c r="O53" s="105"/>
      <c r="P53" s="105"/>
    </row>
    <row r="54" spans="1:16" ht="51" x14ac:dyDescent="0.25">
      <c r="A54" s="158"/>
      <c r="B54" s="95"/>
      <c r="C54" s="159" t="s">
        <v>338</v>
      </c>
      <c r="D54" s="157"/>
      <c r="E54" s="106"/>
      <c r="F54" s="106"/>
      <c r="G54" s="104"/>
      <c r="H54" s="104"/>
      <c r="I54" s="104"/>
      <c r="J54" s="104"/>
      <c r="K54" s="105"/>
      <c r="L54" s="105"/>
      <c r="M54" s="105"/>
      <c r="N54" s="105"/>
      <c r="O54" s="105"/>
      <c r="P54" s="105"/>
    </row>
    <row r="55" spans="1:16" x14ac:dyDescent="0.25">
      <c r="A55" s="158" t="s">
        <v>282</v>
      </c>
      <c r="B55" s="95" t="s">
        <v>283</v>
      </c>
      <c r="C55" s="160" t="s">
        <v>339</v>
      </c>
      <c r="D55" s="157" t="s">
        <v>99</v>
      </c>
      <c r="E55" s="106">
        <v>50</v>
      </c>
      <c r="F55" s="106"/>
      <c r="G55" s="104"/>
      <c r="H55" s="104"/>
      <c r="I55" s="104"/>
      <c r="J55" s="104"/>
      <c r="K55" s="105"/>
      <c r="L55" s="105"/>
      <c r="M55" s="105"/>
      <c r="N55" s="105"/>
      <c r="O55" s="105"/>
      <c r="P55" s="105"/>
    </row>
    <row r="56" spans="1:16" x14ac:dyDescent="0.25">
      <c r="A56" s="158" t="s">
        <v>285</v>
      </c>
      <c r="B56" s="95" t="s">
        <v>283</v>
      </c>
      <c r="C56" s="160" t="s">
        <v>340</v>
      </c>
      <c r="D56" s="157" t="s">
        <v>99</v>
      </c>
      <c r="E56" s="106">
        <v>5</v>
      </c>
      <c r="F56" s="106"/>
      <c r="G56" s="104"/>
      <c r="H56" s="104"/>
      <c r="I56" s="104"/>
      <c r="J56" s="104"/>
      <c r="K56" s="105"/>
      <c r="L56" s="105"/>
      <c r="M56" s="105"/>
      <c r="N56" s="105"/>
      <c r="O56" s="105"/>
      <c r="P56" s="105"/>
    </row>
    <row r="57" spans="1:16" x14ac:dyDescent="0.25">
      <c r="A57" s="155">
        <v>2</v>
      </c>
      <c r="B57" s="95" t="s">
        <v>283</v>
      </c>
      <c r="C57" s="156" t="s">
        <v>341</v>
      </c>
      <c r="D57" s="157"/>
      <c r="E57" s="106"/>
      <c r="F57" s="106"/>
      <c r="G57" s="104"/>
      <c r="H57" s="104"/>
      <c r="I57" s="104"/>
      <c r="J57" s="104"/>
      <c r="K57" s="105"/>
      <c r="L57" s="105"/>
      <c r="M57" s="105"/>
      <c r="N57" s="105"/>
      <c r="O57" s="105"/>
      <c r="P57" s="105"/>
    </row>
    <row r="58" spans="1:16" ht="38.25" x14ac:dyDescent="0.25">
      <c r="A58" s="158"/>
      <c r="B58" s="95"/>
      <c r="C58" s="159" t="s">
        <v>342</v>
      </c>
      <c r="D58" s="157"/>
      <c r="E58" s="106"/>
      <c r="F58" s="106"/>
      <c r="G58" s="104"/>
      <c r="H58" s="104"/>
      <c r="I58" s="104"/>
      <c r="J58" s="104"/>
      <c r="K58" s="105"/>
      <c r="L58" s="105"/>
      <c r="M58" s="105"/>
      <c r="N58" s="105"/>
      <c r="O58" s="105"/>
      <c r="P58" s="105"/>
    </row>
    <row r="59" spans="1:16" ht="25.5" x14ac:dyDescent="0.25">
      <c r="A59" s="158" t="s">
        <v>287</v>
      </c>
      <c r="B59" s="95" t="s">
        <v>283</v>
      </c>
      <c r="C59" s="160" t="s">
        <v>343</v>
      </c>
      <c r="D59" s="157" t="s">
        <v>162</v>
      </c>
      <c r="E59" s="163">
        <v>2</v>
      </c>
      <c r="F59" s="106"/>
      <c r="G59" s="104"/>
      <c r="H59" s="104"/>
      <c r="I59" s="104"/>
      <c r="J59" s="104"/>
      <c r="K59" s="105"/>
      <c r="L59" s="105"/>
      <c r="M59" s="105"/>
      <c r="N59" s="105"/>
      <c r="O59" s="105"/>
      <c r="P59" s="105"/>
    </row>
    <row r="60" spans="1:16" ht="25.5" x14ac:dyDescent="0.25">
      <c r="A60" s="158" t="s">
        <v>289</v>
      </c>
      <c r="B60" s="95" t="s">
        <v>283</v>
      </c>
      <c r="C60" s="160" t="s">
        <v>344</v>
      </c>
      <c r="D60" s="157" t="s">
        <v>162</v>
      </c>
      <c r="E60" s="163">
        <v>3</v>
      </c>
      <c r="F60" s="106"/>
      <c r="G60" s="104"/>
      <c r="H60" s="104"/>
      <c r="I60" s="104"/>
      <c r="J60" s="104"/>
      <c r="K60" s="105"/>
      <c r="L60" s="105"/>
      <c r="M60" s="105"/>
      <c r="N60" s="105"/>
      <c r="O60" s="105"/>
      <c r="P60" s="105"/>
    </row>
    <row r="61" spans="1:16" ht="18" customHeight="1" x14ac:dyDescent="0.25">
      <c r="A61" s="155">
        <v>3</v>
      </c>
      <c r="B61" s="95"/>
      <c r="C61" s="156" t="s">
        <v>312</v>
      </c>
      <c r="D61" s="157"/>
      <c r="E61" s="106"/>
      <c r="F61" s="106"/>
      <c r="G61" s="104"/>
      <c r="H61" s="104"/>
      <c r="I61" s="104"/>
      <c r="J61" s="104"/>
      <c r="K61" s="105"/>
      <c r="L61" s="105"/>
      <c r="M61" s="105"/>
      <c r="N61" s="105"/>
      <c r="O61" s="105"/>
      <c r="P61" s="105"/>
    </row>
    <row r="62" spans="1:16" x14ac:dyDescent="0.25">
      <c r="A62" s="158"/>
      <c r="B62" s="95"/>
      <c r="C62" s="159" t="s">
        <v>345</v>
      </c>
      <c r="D62" s="157"/>
      <c r="E62" s="106"/>
      <c r="F62" s="106"/>
      <c r="G62" s="104"/>
      <c r="H62" s="104"/>
      <c r="I62" s="104"/>
      <c r="J62" s="104"/>
      <c r="K62" s="105"/>
      <c r="L62" s="105"/>
      <c r="M62" s="105"/>
      <c r="N62" s="105"/>
      <c r="O62" s="105"/>
      <c r="P62" s="105"/>
    </row>
    <row r="63" spans="1:16" x14ac:dyDescent="0.25">
      <c r="A63" s="158" t="s">
        <v>314</v>
      </c>
      <c r="B63" s="95" t="s">
        <v>283</v>
      </c>
      <c r="C63" s="160" t="s">
        <v>346</v>
      </c>
      <c r="D63" s="157" t="s">
        <v>99</v>
      </c>
      <c r="E63" s="106">
        <f>SUM(E55:E56)</f>
        <v>55</v>
      </c>
      <c r="F63" s="106"/>
      <c r="G63" s="104"/>
      <c r="H63" s="104"/>
      <c r="I63" s="104"/>
      <c r="J63" s="104"/>
      <c r="K63" s="105"/>
      <c r="L63" s="105"/>
      <c r="M63" s="105"/>
      <c r="N63" s="105"/>
      <c r="O63" s="105"/>
      <c r="P63" s="105"/>
    </row>
    <row r="64" spans="1:16" x14ac:dyDescent="0.25">
      <c r="A64" s="155">
        <v>4</v>
      </c>
      <c r="B64" s="95"/>
      <c r="C64" s="156" t="s">
        <v>318</v>
      </c>
      <c r="D64" s="157"/>
      <c r="E64" s="106"/>
      <c r="F64" s="106"/>
      <c r="G64" s="104"/>
      <c r="H64" s="104"/>
      <c r="I64" s="104"/>
      <c r="J64" s="104"/>
      <c r="K64" s="105"/>
      <c r="L64" s="105"/>
      <c r="M64" s="105"/>
      <c r="N64" s="105"/>
      <c r="O64" s="105"/>
      <c r="P64" s="105"/>
    </row>
    <row r="65" spans="1:16" ht="25.5" x14ac:dyDescent="0.25">
      <c r="A65" s="158"/>
      <c r="B65" s="95"/>
      <c r="C65" s="159" t="s">
        <v>347</v>
      </c>
      <c r="D65" s="157"/>
      <c r="E65" s="106"/>
      <c r="F65" s="106"/>
      <c r="G65" s="104"/>
      <c r="H65" s="104"/>
      <c r="I65" s="104"/>
      <c r="J65" s="104"/>
      <c r="K65" s="105"/>
      <c r="L65" s="105"/>
      <c r="M65" s="105"/>
      <c r="N65" s="105"/>
      <c r="O65" s="105"/>
      <c r="P65" s="105"/>
    </row>
    <row r="66" spans="1:16" ht="38.25" x14ac:dyDescent="0.25">
      <c r="A66" s="158" t="s">
        <v>320</v>
      </c>
      <c r="B66" s="95" t="s">
        <v>67</v>
      </c>
      <c r="C66" s="160" t="s">
        <v>348</v>
      </c>
      <c r="D66" s="157" t="s">
        <v>99</v>
      </c>
      <c r="E66" s="106">
        <v>3</v>
      </c>
      <c r="F66" s="106"/>
      <c r="G66" s="104"/>
      <c r="H66" s="104"/>
      <c r="I66" s="104"/>
      <c r="J66" s="104"/>
      <c r="K66" s="105"/>
      <c r="L66" s="105"/>
      <c r="M66" s="105"/>
      <c r="N66" s="105"/>
      <c r="O66" s="105"/>
      <c r="P66" s="105"/>
    </row>
    <row r="67" spans="1:16" ht="25.5" x14ac:dyDescent="0.25">
      <c r="A67" s="158" t="s">
        <v>322</v>
      </c>
      <c r="B67" s="95" t="s">
        <v>67</v>
      </c>
      <c r="C67" s="160" t="s">
        <v>323</v>
      </c>
      <c r="D67" s="157" t="s">
        <v>99</v>
      </c>
      <c r="E67" s="106">
        <v>2</v>
      </c>
      <c r="F67" s="106"/>
      <c r="G67" s="104"/>
      <c r="H67" s="104"/>
      <c r="I67" s="104"/>
      <c r="J67" s="104"/>
      <c r="K67" s="105"/>
      <c r="L67" s="105"/>
      <c r="M67" s="105"/>
      <c r="N67" s="105"/>
      <c r="O67" s="105"/>
      <c r="P67" s="105"/>
    </row>
    <row r="68" spans="1:16" ht="25.5" x14ac:dyDescent="0.25">
      <c r="A68" s="158" t="s">
        <v>325</v>
      </c>
      <c r="B68" s="95" t="s">
        <v>67</v>
      </c>
      <c r="C68" s="160" t="s">
        <v>349</v>
      </c>
      <c r="D68" s="157" t="s">
        <v>99</v>
      </c>
      <c r="E68" s="106">
        <v>3</v>
      </c>
      <c r="F68" s="106"/>
      <c r="G68" s="104"/>
      <c r="H68" s="104"/>
      <c r="I68" s="104"/>
      <c r="J68" s="104"/>
      <c r="K68" s="105"/>
      <c r="L68" s="105"/>
      <c r="M68" s="105"/>
      <c r="N68" s="105"/>
      <c r="O68" s="105"/>
      <c r="P68" s="105"/>
    </row>
    <row r="69" spans="1:16" x14ac:dyDescent="0.25">
      <c r="A69" s="158"/>
      <c r="B69" s="95"/>
      <c r="C69" s="159" t="s">
        <v>324</v>
      </c>
      <c r="D69" s="157"/>
      <c r="E69" s="106"/>
      <c r="F69" s="106"/>
      <c r="G69" s="104"/>
      <c r="H69" s="104"/>
      <c r="I69" s="104"/>
      <c r="J69" s="104"/>
      <c r="K69" s="105"/>
      <c r="L69" s="105"/>
      <c r="M69" s="105"/>
      <c r="N69" s="105"/>
      <c r="O69" s="105"/>
      <c r="P69" s="105"/>
    </row>
    <row r="70" spans="1:16" x14ac:dyDescent="0.25">
      <c r="A70" s="158" t="s">
        <v>329</v>
      </c>
      <c r="B70" s="95" t="s">
        <v>326</v>
      </c>
      <c r="C70" s="160" t="s">
        <v>350</v>
      </c>
      <c r="D70" s="157" t="s">
        <v>162</v>
      </c>
      <c r="E70" s="163">
        <v>3</v>
      </c>
      <c r="F70" s="106"/>
      <c r="G70" s="104"/>
      <c r="H70" s="104"/>
      <c r="I70" s="104"/>
      <c r="J70" s="104"/>
      <c r="K70" s="105"/>
      <c r="L70" s="105"/>
      <c r="M70" s="105"/>
      <c r="N70" s="105"/>
      <c r="O70" s="105"/>
      <c r="P70" s="105"/>
    </row>
    <row r="71" spans="1:16" x14ac:dyDescent="0.25">
      <c r="A71" s="158" t="s">
        <v>331</v>
      </c>
      <c r="B71" s="95" t="s">
        <v>326</v>
      </c>
      <c r="C71" s="160" t="s">
        <v>351</v>
      </c>
      <c r="D71" s="157" t="s">
        <v>99</v>
      </c>
      <c r="E71" s="106">
        <v>78</v>
      </c>
      <c r="F71" s="106"/>
      <c r="G71" s="104"/>
      <c r="H71" s="104"/>
      <c r="I71" s="104"/>
      <c r="J71" s="104"/>
      <c r="K71" s="105"/>
      <c r="L71" s="105"/>
      <c r="M71" s="105"/>
      <c r="N71" s="105"/>
      <c r="O71" s="105"/>
      <c r="P71" s="105"/>
    </row>
    <row r="72" spans="1:16" x14ac:dyDescent="0.25">
      <c r="A72" s="158"/>
      <c r="B72" s="95"/>
      <c r="C72" s="160"/>
      <c r="D72" s="157"/>
      <c r="E72" s="106"/>
      <c r="F72" s="106"/>
      <c r="G72" s="104"/>
      <c r="H72" s="104"/>
      <c r="I72" s="104"/>
      <c r="J72" s="104"/>
      <c r="K72" s="105"/>
      <c r="L72" s="105"/>
      <c r="M72" s="105"/>
      <c r="N72" s="105"/>
      <c r="O72" s="105"/>
      <c r="P72" s="105"/>
    </row>
    <row r="73" spans="1:16" x14ac:dyDescent="0.25">
      <c r="A73" s="158" t="s">
        <v>333</v>
      </c>
      <c r="B73" s="95" t="s">
        <v>283</v>
      </c>
      <c r="C73" s="160" t="s">
        <v>352</v>
      </c>
      <c r="D73" s="157" t="s">
        <v>328</v>
      </c>
      <c r="E73" s="163">
        <v>4</v>
      </c>
      <c r="F73" s="106"/>
      <c r="G73" s="104"/>
      <c r="H73" s="104"/>
      <c r="I73" s="104"/>
      <c r="J73" s="104"/>
      <c r="K73" s="105"/>
      <c r="L73" s="105"/>
      <c r="M73" s="105"/>
      <c r="N73" s="105"/>
      <c r="O73" s="105"/>
      <c r="P73" s="105"/>
    </row>
    <row r="74" spans="1:16" x14ac:dyDescent="0.25">
      <c r="A74" s="158"/>
      <c r="B74" s="95"/>
      <c r="C74" s="160"/>
      <c r="D74" s="157"/>
      <c r="E74" s="106"/>
      <c r="F74" s="106"/>
      <c r="G74" s="104"/>
      <c r="H74" s="104"/>
      <c r="I74" s="104"/>
      <c r="J74" s="104"/>
      <c r="K74" s="105"/>
      <c r="L74" s="105"/>
      <c r="M74" s="105"/>
      <c r="N74" s="105"/>
      <c r="O74" s="105"/>
      <c r="P74" s="105"/>
    </row>
    <row r="75" spans="1:16" x14ac:dyDescent="0.25">
      <c r="A75" s="158" t="s">
        <v>335</v>
      </c>
      <c r="B75" s="95" t="s">
        <v>283</v>
      </c>
      <c r="C75" s="160" t="s">
        <v>353</v>
      </c>
      <c r="D75" s="157" t="s">
        <v>99</v>
      </c>
      <c r="E75" s="106">
        <f>SUM(E55:E56)</f>
        <v>55</v>
      </c>
      <c r="F75" s="106"/>
      <c r="G75" s="104"/>
      <c r="H75" s="104"/>
      <c r="I75" s="104"/>
      <c r="J75" s="104"/>
      <c r="K75" s="105"/>
      <c r="L75" s="105"/>
      <c r="M75" s="105"/>
      <c r="N75" s="105"/>
      <c r="O75" s="105"/>
      <c r="P75" s="105"/>
    </row>
    <row r="76" spans="1:16" x14ac:dyDescent="0.25">
      <c r="A76" s="158"/>
      <c r="B76" s="95"/>
      <c r="C76" s="160"/>
      <c r="D76" s="157"/>
      <c r="E76" s="106"/>
      <c r="F76" s="106"/>
      <c r="G76" s="104"/>
      <c r="H76" s="104"/>
      <c r="I76" s="104"/>
      <c r="J76" s="104"/>
      <c r="K76" s="105"/>
      <c r="L76" s="105"/>
      <c r="M76" s="105"/>
      <c r="N76" s="105"/>
      <c r="O76" s="105"/>
      <c r="P76" s="105"/>
    </row>
    <row r="77" spans="1:16" x14ac:dyDescent="0.25">
      <c r="A77" s="158" t="s">
        <v>354</v>
      </c>
      <c r="B77" s="95" t="s">
        <v>283</v>
      </c>
      <c r="C77" s="160" t="s">
        <v>355</v>
      </c>
      <c r="D77" s="157" t="s">
        <v>99</v>
      </c>
      <c r="E77" s="106">
        <f>E75</f>
        <v>55</v>
      </c>
      <c r="F77" s="106"/>
      <c r="G77" s="104"/>
      <c r="H77" s="104"/>
      <c r="I77" s="104"/>
      <c r="J77" s="104"/>
      <c r="K77" s="105"/>
      <c r="L77" s="105"/>
      <c r="M77" s="105"/>
      <c r="N77" s="105"/>
      <c r="O77" s="105"/>
      <c r="P77" s="105"/>
    </row>
    <row r="78" spans="1:16" x14ac:dyDescent="0.25">
      <c r="A78" s="158"/>
      <c r="B78" s="95"/>
      <c r="C78" s="160"/>
      <c r="D78" s="157"/>
      <c r="E78" s="106"/>
      <c r="F78" s="106"/>
      <c r="G78" s="104"/>
      <c r="H78" s="104"/>
      <c r="I78" s="104"/>
      <c r="J78" s="104"/>
      <c r="K78" s="105"/>
      <c r="L78" s="105"/>
      <c r="M78" s="105"/>
      <c r="N78" s="105"/>
      <c r="O78" s="105"/>
      <c r="P78" s="105"/>
    </row>
    <row r="79" spans="1:16" x14ac:dyDescent="0.25">
      <c r="A79" s="158" t="s">
        <v>356</v>
      </c>
      <c r="B79" s="95" t="s">
        <v>283</v>
      </c>
      <c r="C79" s="160" t="s">
        <v>357</v>
      </c>
      <c r="D79" s="157" t="s">
        <v>99</v>
      </c>
      <c r="E79" s="106">
        <f>E75</f>
        <v>55</v>
      </c>
      <c r="F79" s="106"/>
      <c r="G79" s="104"/>
      <c r="H79" s="104"/>
      <c r="I79" s="104"/>
      <c r="J79" s="104"/>
      <c r="K79" s="105"/>
      <c r="L79" s="105"/>
      <c r="M79" s="105"/>
      <c r="N79" s="105"/>
      <c r="O79" s="105"/>
      <c r="P79" s="105"/>
    </row>
    <row r="80" spans="1:16" x14ac:dyDescent="0.25">
      <c r="A80" s="158"/>
      <c r="B80" s="95"/>
      <c r="C80" s="151" t="s">
        <v>358</v>
      </c>
      <c r="D80" s="157"/>
      <c r="E80" s="106"/>
      <c r="F80" s="106"/>
      <c r="G80" s="104"/>
      <c r="H80" s="104"/>
      <c r="I80" s="104"/>
      <c r="J80" s="104"/>
      <c r="K80" s="105"/>
      <c r="L80" s="105"/>
      <c r="M80" s="105"/>
      <c r="N80" s="105"/>
      <c r="O80" s="105"/>
      <c r="P80" s="105"/>
    </row>
    <row r="81" spans="1:16" x14ac:dyDescent="0.25">
      <c r="A81" s="155">
        <v>1</v>
      </c>
      <c r="B81" s="95"/>
      <c r="C81" s="156" t="s">
        <v>280</v>
      </c>
      <c r="D81" s="157"/>
      <c r="E81" s="106"/>
      <c r="F81" s="106"/>
      <c r="G81" s="104"/>
      <c r="H81" s="104"/>
      <c r="I81" s="104"/>
      <c r="J81" s="104"/>
      <c r="K81" s="105"/>
      <c r="L81" s="105"/>
      <c r="M81" s="105"/>
      <c r="N81" s="105"/>
      <c r="O81" s="105"/>
      <c r="P81" s="105"/>
    </row>
    <row r="82" spans="1:16" ht="51" x14ac:dyDescent="0.25">
      <c r="A82" s="158"/>
      <c r="B82" s="95"/>
      <c r="C82" s="159" t="s">
        <v>359</v>
      </c>
      <c r="D82" s="157"/>
      <c r="E82" s="106"/>
      <c r="F82" s="106"/>
      <c r="G82" s="104"/>
      <c r="H82" s="104"/>
      <c r="I82" s="104"/>
      <c r="J82" s="104"/>
      <c r="K82" s="105"/>
      <c r="L82" s="105"/>
      <c r="M82" s="105"/>
      <c r="N82" s="105"/>
      <c r="O82" s="105"/>
      <c r="P82" s="105"/>
    </row>
    <row r="83" spans="1:16" x14ac:dyDescent="0.25">
      <c r="A83" s="158" t="s">
        <v>282</v>
      </c>
      <c r="B83" s="95" t="s">
        <v>283</v>
      </c>
      <c r="C83" s="160" t="s">
        <v>360</v>
      </c>
      <c r="D83" s="157" t="s">
        <v>99</v>
      </c>
      <c r="E83" s="106">
        <v>22</v>
      </c>
      <c r="F83" s="106"/>
      <c r="G83" s="104"/>
      <c r="H83" s="104"/>
      <c r="I83" s="104"/>
      <c r="J83" s="104"/>
      <c r="K83" s="105"/>
      <c r="L83" s="105"/>
      <c r="M83" s="105"/>
      <c r="N83" s="105"/>
      <c r="O83" s="105"/>
      <c r="P83" s="105"/>
    </row>
    <row r="84" spans="1:16" x14ac:dyDescent="0.25">
      <c r="A84" s="158" t="s">
        <v>285</v>
      </c>
      <c r="B84" s="95" t="s">
        <v>283</v>
      </c>
      <c r="C84" s="160" t="s">
        <v>361</v>
      </c>
      <c r="D84" s="157" t="s">
        <v>99</v>
      </c>
      <c r="E84" s="106">
        <v>45</v>
      </c>
      <c r="F84" s="106"/>
      <c r="G84" s="104"/>
      <c r="H84" s="104"/>
      <c r="I84" s="104"/>
      <c r="J84" s="104"/>
      <c r="K84" s="105"/>
      <c r="L84" s="105"/>
      <c r="M84" s="105"/>
      <c r="N84" s="105"/>
      <c r="O84" s="105"/>
      <c r="P84" s="105"/>
    </row>
    <row r="85" spans="1:16" x14ac:dyDescent="0.25">
      <c r="A85" s="158" t="s">
        <v>362</v>
      </c>
      <c r="B85" s="95" t="s">
        <v>283</v>
      </c>
      <c r="C85" s="160" t="s">
        <v>363</v>
      </c>
      <c r="D85" s="157" t="s">
        <v>99</v>
      </c>
      <c r="E85" s="106">
        <v>21</v>
      </c>
      <c r="F85" s="106"/>
      <c r="G85" s="104"/>
      <c r="H85" s="104"/>
      <c r="I85" s="104"/>
      <c r="J85" s="104"/>
      <c r="K85" s="105"/>
      <c r="L85" s="105"/>
      <c r="M85" s="105"/>
      <c r="N85" s="105"/>
      <c r="O85" s="105"/>
      <c r="P85" s="105"/>
    </row>
    <row r="86" spans="1:16" x14ac:dyDescent="0.25">
      <c r="A86" s="155">
        <v>2</v>
      </c>
      <c r="B86" s="95"/>
      <c r="C86" s="156" t="s">
        <v>364</v>
      </c>
      <c r="D86" s="157"/>
      <c r="E86" s="106"/>
      <c r="F86" s="106"/>
      <c r="G86" s="104"/>
      <c r="H86" s="104"/>
      <c r="I86" s="104"/>
      <c r="J86" s="104"/>
      <c r="K86" s="105"/>
      <c r="L86" s="105"/>
      <c r="M86" s="105"/>
      <c r="N86" s="105"/>
      <c r="O86" s="105"/>
      <c r="P86" s="105"/>
    </row>
    <row r="87" spans="1:16" ht="22.5" customHeight="1" x14ac:dyDescent="0.25">
      <c r="A87" s="158" t="s">
        <v>287</v>
      </c>
      <c r="B87" s="95" t="s">
        <v>283</v>
      </c>
      <c r="C87" s="160" t="s">
        <v>365</v>
      </c>
      <c r="D87" s="157" t="s">
        <v>161</v>
      </c>
      <c r="E87" s="163">
        <v>1</v>
      </c>
      <c r="F87" s="106"/>
      <c r="G87" s="104"/>
      <c r="H87" s="104"/>
      <c r="I87" s="104"/>
      <c r="J87" s="104"/>
      <c r="K87" s="105"/>
      <c r="L87" s="105"/>
      <c r="M87" s="105"/>
      <c r="N87" s="105"/>
      <c r="O87" s="105"/>
      <c r="P87" s="105"/>
    </row>
    <row r="88" spans="1:16" x14ac:dyDescent="0.25">
      <c r="A88" s="155">
        <v>3</v>
      </c>
      <c r="B88" s="95"/>
      <c r="C88" s="156" t="s">
        <v>390</v>
      </c>
      <c r="D88" s="157"/>
      <c r="E88" s="163"/>
      <c r="F88" s="106"/>
      <c r="G88" s="104"/>
      <c r="H88" s="104"/>
      <c r="I88" s="104"/>
      <c r="J88" s="104"/>
      <c r="K88" s="105"/>
      <c r="L88" s="105"/>
      <c r="M88" s="105"/>
      <c r="N88" s="105"/>
      <c r="O88" s="105"/>
      <c r="P88" s="105"/>
    </row>
    <row r="89" spans="1:16" ht="38.25" x14ac:dyDescent="0.25">
      <c r="A89" s="158" t="s">
        <v>314</v>
      </c>
      <c r="B89" s="95" t="s">
        <v>283</v>
      </c>
      <c r="C89" s="160" t="s">
        <v>366</v>
      </c>
      <c r="D89" s="157" t="s">
        <v>162</v>
      </c>
      <c r="E89" s="163">
        <v>4</v>
      </c>
      <c r="F89" s="106"/>
      <c r="G89" s="104"/>
      <c r="H89" s="104"/>
      <c r="I89" s="104"/>
      <c r="J89" s="104"/>
      <c r="K89" s="105"/>
      <c r="L89" s="105"/>
      <c r="M89" s="105"/>
      <c r="N89" s="105"/>
      <c r="O89" s="105"/>
      <c r="P89" s="105"/>
    </row>
    <row r="90" spans="1:16" ht="38.25" x14ac:dyDescent="0.25">
      <c r="A90" s="158" t="s">
        <v>316</v>
      </c>
      <c r="B90" s="95" t="s">
        <v>283</v>
      </c>
      <c r="C90" s="160" t="s">
        <v>367</v>
      </c>
      <c r="D90" s="157" t="s">
        <v>161</v>
      </c>
      <c r="E90" s="163">
        <v>1</v>
      </c>
      <c r="F90" s="106"/>
      <c r="G90" s="104"/>
      <c r="H90" s="104"/>
      <c r="I90" s="104"/>
      <c r="J90" s="104"/>
      <c r="K90" s="105"/>
      <c r="L90" s="105"/>
      <c r="M90" s="105"/>
      <c r="N90" s="105"/>
      <c r="O90" s="105"/>
      <c r="P90" s="105"/>
    </row>
    <row r="91" spans="1:16" x14ac:dyDescent="0.25">
      <c r="A91" s="155">
        <v>4</v>
      </c>
      <c r="B91" s="95"/>
      <c r="C91" s="156" t="s">
        <v>341</v>
      </c>
      <c r="D91" s="157"/>
      <c r="E91" s="106"/>
      <c r="F91" s="106"/>
      <c r="G91" s="104"/>
      <c r="H91" s="104"/>
      <c r="I91" s="104"/>
      <c r="J91" s="104"/>
      <c r="K91" s="105"/>
      <c r="L91" s="105"/>
      <c r="M91" s="105"/>
      <c r="N91" s="105"/>
      <c r="O91" s="105"/>
      <c r="P91" s="105"/>
    </row>
    <row r="92" spans="1:16" ht="38.25" x14ac:dyDescent="0.25">
      <c r="A92" s="158"/>
      <c r="B92" s="95"/>
      <c r="C92" s="159" t="s">
        <v>342</v>
      </c>
      <c r="D92" s="157"/>
      <c r="E92" s="106"/>
      <c r="F92" s="106"/>
      <c r="G92" s="104"/>
      <c r="H92" s="104"/>
      <c r="I92" s="104"/>
      <c r="J92" s="104"/>
      <c r="K92" s="105"/>
      <c r="L92" s="105"/>
      <c r="M92" s="105"/>
      <c r="N92" s="105"/>
      <c r="O92" s="105"/>
      <c r="P92" s="105"/>
    </row>
    <row r="93" spans="1:16" ht="25.5" x14ac:dyDescent="0.25">
      <c r="A93" s="158" t="s">
        <v>320</v>
      </c>
      <c r="B93" s="95" t="s">
        <v>283</v>
      </c>
      <c r="C93" s="160" t="s">
        <v>368</v>
      </c>
      <c r="D93" s="157" t="s">
        <v>162</v>
      </c>
      <c r="E93" s="163">
        <v>1</v>
      </c>
      <c r="F93" s="106"/>
      <c r="G93" s="104"/>
      <c r="H93" s="104"/>
      <c r="I93" s="104"/>
      <c r="J93" s="104"/>
      <c r="K93" s="105"/>
      <c r="L93" s="105"/>
      <c r="M93" s="105"/>
      <c r="N93" s="105"/>
      <c r="O93" s="105"/>
      <c r="P93" s="105"/>
    </row>
    <row r="94" spans="1:16" ht="25.5" x14ac:dyDescent="0.25">
      <c r="A94" s="158" t="s">
        <v>322</v>
      </c>
      <c r="B94" s="95" t="s">
        <v>283</v>
      </c>
      <c r="C94" s="160" t="s">
        <v>369</v>
      </c>
      <c r="D94" s="157" t="s">
        <v>162</v>
      </c>
      <c r="E94" s="163">
        <v>2</v>
      </c>
      <c r="F94" s="106"/>
      <c r="G94" s="104"/>
      <c r="H94" s="104"/>
      <c r="I94" s="104"/>
      <c r="J94" s="104"/>
      <c r="K94" s="105"/>
      <c r="L94" s="105"/>
      <c r="M94" s="105"/>
      <c r="N94" s="105"/>
      <c r="O94" s="105"/>
      <c r="P94" s="105"/>
    </row>
    <row r="95" spans="1:16" ht="38.25" x14ac:dyDescent="0.25">
      <c r="A95" s="158"/>
      <c r="B95" s="95"/>
      <c r="C95" s="159" t="s">
        <v>370</v>
      </c>
      <c r="D95" s="157"/>
      <c r="E95" s="163"/>
      <c r="F95" s="106"/>
      <c r="G95" s="104"/>
      <c r="H95" s="104"/>
      <c r="I95" s="104"/>
      <c r="J95" s="104"/>
      <c r="K95" s="105"/>
      <c r="L95" s="105"/>
      <c r="M95" s="105"/>
      <c r="N95" s="105"/>
      <c r="O95" s="105"/>
      <c r="P95" s="105"/>
    </row>
    <row r="96" spans="1:16" ht="25.5" x14ac:dyDescent="0.25">
      <c r="A96" s="158" t="s">
        <v>325</v>
      </c>
      <c r="B96" s="95" t="s">
        <v>283</v>
      </c>
      <c r="C96" s="160" t="s">
        <v>371</v>
      </c>
      <c r="D96" s="157" t="s">
        <v>162</v>
      </c>
      <c r="E96" s="163">
        <v>1</v>
      </c>
      <c r="F96" s="106"/>
      <c r="G96" s="104"/>
      <c r="H96" s="104"/>
      <c r="I96" s="104"/>
      <c r="J96" s="104"/>
      <c r="K96" s="105"/>
      <c r="L96" s="105"/>
      <c r="M96" s="105"/>
      <c r="N96" s="105"/>
      <c r="O96" s="105"/>
      <c r="P96" s="105"/>
    </row>
    <row r="97" spans="1:16" ht="38.25" x14ac:dyDescent="0.25">
      <c r="A97" s="158"/>
      <c r="B97" s="95"/>
      <c r="C97" s="159" t="s">
        <v>372</v>
      </c>
      <c r="D97" s="157"/>
      <c r="E97" s="163"/>
      <c r="F97" s="106"/>
      <c r="G97" s="104"/>
      <c r="H97" s="104"/>
      <c r="I97" s="104"/>
      <c r="J97" s="104"/>
      <c r="K97" s="105"/>
      <c r="L97" s="105"/>
      <c r="M97" s="105"/>
      <c r="N97" s="105"/>
      <c r="O97" s="105"/>
      <c r="P97" s="105"/>
    </row>
    <row r="98" spans="1:16" ht="25.5" x14ac:dyDescent="0.25">
      <c r="A98" s="158" t="s">
        <v>329</v>
      </c>
      <c r="B98" s="95" t="s">
        <v>283</v>
      </c>
      <c r="C98" s="160" t="s">
        <v>373</v>
      </c>
      <c r="D98" s="157" t="s">
        <v>162</v>
      </c>
      <c r="E98" s="163">
        <v>2</v>
      </c>
      <c r="F98" s="106"/>
      <c r="G98" s="104"/>
      <c r="H98" s="104"/>
      <c r="I98" s="104"/>
      <c r="J98" s="104"/>
      <c r="K98" s="105"/>
      <c r="L98" s="105"/>
      <c r="M98" s="105"/>
      <c r="N98" s="105"/>
      <c r="O98" s="105"/>
      <c r="P98" s="105"/>
    </row>
    <row r="99" spans="1:16" ht="25.5" x14ac:dyDescent="0.25">
      <c r="A99" s="158"/>
      <c r="B99" s="95"/>
      <c r="C99" s="159" t="s">
        <v>374</v>
      </c>
      <c r="D99" s="157"/>
      <c r="E99" s="163"/>
      <c r="F99" s="106"/>
      <c r="G99" s="104"/>
      <c r="H99" s="104"/>
      <c r="I99" s="104"/>
      <c r="J99" s="104"/>
      <c r="K99" s="105"/>
      <c r="L99" s="105"/>
      <c r="M99" s="105"/>
      <c r="N99" s="105"/>
      <c r="O99" s="105"/>
      <c r="P99" s="105"/>
    </row>
    <row r="100" spans="1:16" x14ac:dyDescent="0.25">
      <c r="A100" s="158" t="s">
        <v>331</v>
      </c>
      <c r="B100" s="95" t="s">
        <v>283</v>
      </c>
      <c r="C100" s="160" t="s">
        <v>375</v>
      </c>
      <c r="D100" s="157" t="s">
        <v>162</v>
      </c>
      <c r="E100" s="163">
        <v>4</v>
      </c>
      <c r="F100" s="106"/>
      <c r="G100" s="104"/>
      <c r="H100" s="104"/>
      <c r="I100" s="104"/>
      <c r="J100" s="104"/>
      <c r="K100" s="105"/>
      <c r="L100" s="105"/>
      <c r="M100" s="105"/>
      <c r="N100" s="105"/>
      <c r="O100" s="105"/>
      <c r="P100" s="105"/>
    </row>
    <row r="101" spans="1:16" ht="25.5" x14ac:dyDescent="0.25">
      <c r="A101" s="155">
        <v>5</v>
      </c>
      <c r="B101" s="95"/>
      <c r="C101" s="156" t="s">
        <v>312</v>
      </c>
      <c r="D101" s="157"/>
      <c r="E101" s="163"/>
      <c r="F101" s="106"/>
      <c r="G101" s="104"/>
      <c r="H101" s="104"/>
      <c r="I101" s="104"/>
      <c r="J101" s="104"/>
      <c r="K101" s="105"/>
      <c r="L101" s="105"/>
      <c r="M101" s="105"/>
      <c r="N101" s="105"/>
      <c r="O101" s="105"/>
      <c r="P101" s="105"/>
    </row>
    <row r="102" spans="1:16" x14ac:dyDescent="0.25">
      <c r="A102" s="158"/>
      <c r="B102" s="95"/>
      <c r="C102" s="159" t="s">
        <v>345</v>
      </c>
      <c r="D102" s="157"/>
      <c r="E102" s="106"/>
      <c r="F102" s="106"/>
      <c r="G102" s="104"/>
      <c r="H102" s="104"/>
      <c r="I102" s="104"/>
      <c r="J102" s="104"/>
      <c r="K102" s="105"/>
      <c r="L102" s="105"/>
      <c r="M102" s="105"/>
      <c r="N102" s="105"/>
      <c r="O102" s="105"/>
      <c r="P102" s="105"/>
    </row>
    <row r="103" spans="1:16" x14ac:dyDescent="0.25">
      <c r="A103" s="158" t="s">
        <v>376</v>
      </c>
      <c r="B103" s="95" t="s">
        <v>283</v>
      </c>
      <c r="C103" s="160" t="s">
        <v>377</v>
      </c>
      <c r="D103" s="157" t="s">
        <v>99</v>
      </c>
      <c r="E103" s="106">
        <f>E85</f>
        <v>21</v>
      </c>
      <c r="F103" s="106"/>
      <c r="G103" s="104"/>
      <c r="H103" s="104"/>
      <c r="I103" s="104"/>
      <c r="J103" s="104"/>
      <c r="K103" s="105"/>
      <c r="L103" s="105"/>
      <c r="M103" s="105"/>
      <c r="N103" s="105"/>
      <c r="O103" s="105"/>
      <c r="P103" s="105"/>
    </row>
    <row r="104" spans="1:16" x14ac:dyDescent="0.25">
      <c r="A104" s="158" t="s">
        <v>378</v>
      </c>
      <c r="B104" s="95" t="s">
        <v>283</v>
      </c>
      <c r="C104" s="160" t="s">
        <v>346</v>
      </c>
      <c r="D104" s="157" t="s">
        <v>99</v>
      </c>
      <c r="E104" s="106">
        <f>E84</f>
        <v>45</v>
      </c>
      <c r="F104" s="106"/>
      <c r="G104" s="104"/>
      <c r="H104" s="104"/>
      <c r="I104" s="104"/>
      <c r="J104" s="104"/>
      <c r="K104" s="105"/>
      <c r="L104" s="105"/>
      <c r="M104" s="105"/>
      <c r="N104" s="105"/>
      <c r="O104" s="105"/>
      <c r="P104" s="105"/>
    </row>
    <row r="105" spans="1:16" x14ac:dyDescent="0.25">
      <c r="A105" s="158" t="s">
        <v>379</v>
      </c>
      <c r="B105" s="95" t="s">
        <v>283</v>
      </c>
      <c r="C105" s="160" t="s">
        <v>380</v>
      </c>
      <c r="D105" s="157" t="s">
        <v>99</v>
      </c>
      <c r="E105" s="106">
        <f>E83</f>
        <v>22</v>
      </c>
      <c r="F105" s="106"/>
      <c r="G105" s="104"/>
      <c r="H105" s="104"/>
      <c r="I105" s="104"/>
      <c r="J105" s="104"/>
      <c r="K105" s="105"/>
      <c r="L105" s="105"/>
      <c r="M105" s="105"/>
      <c r="N105" s="105"/>
      <c r="O105" s="105"/>
      <c r="P105" s="105"/>
    </row>
    <row r="106" spans="1:16" x14ac:dyDescent="0.25">
      <c r="A106" s="155">
        <v>6</v>
      </c>
      <c r="B106" s="95"/>
      <c r="C106" s="156" t="s">
        <v>318</v>
      </c>
      <c r="D106" s="157"/>
      <c r="E106" s="106"/>
      <c r="F106" s="106"/>
      <c r="G106" s="104"/>
      <c r="H106" s="104"/>
      <c r="I106" s="104"/>
      <c r="J106" s="104"/>
      <c r="K106" s="105"/>
      <c r="L106" s="105"/>
      <c r="M106" s="105"/>
      <c r="N106" s="105"/>
      <c r="O106" s="105"/>
      <c r="P106" s="105"/>
    </row>
    <row r="107" spans="1:16" ht="25.5" x14ac:dyDescent="0.25">
      <c r="A107" s="158"/>
      <c r="B107" s="95"/>
      <c r="C107" s="159" t="s">
        <v>347</v>
      </c>
      <c r="D107" s="157"/>
      <c r="E107" s="106"/>
      <c r="F107" s="106"/>
      <c r="G107" s="104"/>
      <c r="H107" s="104"/>
      <c r="I107" s="104"/>
      <c r="J107" s="104"/>
      <c r="K107" s="105"/>
      <c r="L107" s="105"/>
      <c r="M107" s="105"/>
      <c r="N107" s="105"/>
      <c r="O107" s="105"/>
      <c r="P107" s="105"/>
    </row>
    <row r="108" spans="1:16" ht="38.25" x14ac:dyDescent="0.25">
      <c r="A108" s="158" t="s">
        <v>381</v>
      </c>
      <c r="B108" s="95" t="s">
        <v>67</v>
      </c>
      <c r="C108" s="160" t="s">
        <v>382</v>
      </c>
      <c r="D108" s="157" t="s">
        <v>99</v>
      </c>
      <c r="E108" s="106">
        <v>4</v>
      </c>
      <c r="F108" s="106"/>
      <c r="G108" s="104"/>
      <c r="H108" s="104"/>
      <c r="I108" s="104"/>
      <c r="J108" s="104"/>
      <c r="K108" s="105"/>
      <c r="L108" s="105"/>
      <c r="M108" s="105"/>
      <c r="N108" s="105"/>
      <c r="O108" s="105"/>
      <c r="P108" s="105"/>
    </row>
    <row r="109" spans="1:16" ht="25.5" x14ac:dyDescent="0.25">
      <c r="A109" s="158" t="s">
        <v>383</v>
      </c>
      <c r="B109" s="95" t="s">
        <v>67</v>
      </c>
      <c r="C109" s="160" t="s">
        <v>323</v>
      </c>
      <c r="D109" s="157" t="s">
        <v>99</v>
      </c>
      <c r="E109" s="106">
        <v>3</v>
      </c>
      <c r="F109" s="106"/>
      <c r="G109" s="104"/>
      <c r="H109" s="104"/>
      <c r="I109" s="104"/>
      <c r="J109" s="104"/>
      <c r="K109" s="105"/>
      <c r="L109" s="105"/>
      <c r="M109" s="105"/>
      <c r="N109" s="105"/>
      <c r="O109" s="105"/>
      <c r="P109" s="105"/>
    </row>
    <row r="110" spans="1:16" x14ac:dyDescent="0.25">
      <c r="A110" s="158"/>
      <c r="B110" s="95"/>
      <c r="C110" s="160"/>
      <c r="D110" s="157"/>
      <c r="E110" s="106"/>
      <c r="F110" s="106"/>
      <c r="G110" s="104"/>
      <c r="H110" s="104"/>
      <c r="I110" s="104"/>
      <c r="J110" s="104"/>
      <c r="K110" s="105"/>
      <c r="L110" s="105"/>
      <c r="M110" s="105"/>
      <c r="N110" s="105"/>
      <c r="O110" s="105"/>
      <c r="P110" s="105"/>
    </row>
    <row r="111" spans="1:16" x14ac:dyDescent="0.25">
      <c r="A111" s="158" t="s">
        <v>384</v>
      </c>
      <c r="B111" s="95" t="s">
        <v>283</v>
      </c>
      <c r="C111" s="160" t="s">
        <v>385</v>
      </c>
      <c r="D111" s="157" t="s">
        <v>328</v>
      </c>
      <c r="E111" s="163">
        <v>1</v>
      </c>
      <c r="F111" s="106"/>
      <c r="G111" s="104"/>
      <c r="H111" s="104"/>
      <c r="I111" s="104"/>
      <c r="J111" s="104"/>
      <c r="K111" s="105"/>
      <c r="L111" s="105"/>
      <c r="M111" s="105"/>
      <c r="N111" s="105"/>
      <c r="O111" s="105"/>
      <c r="P111" s="105"/>
    </row>
    <row r="112" spans="1:16" x14ac:dyDescent="0.25">
      <c r="A112" s="158"/>
      <c r="B112" s="95"/>
      <c r="C112" s="160"/>
      <c r="D112" s="157"/>
      <c r="E112" s="163"/>
      <c r="F112" s="106"/>
      <c r="G112" s="104"/>
      <c r="H112" s="104"/>
      <c r="I112" s="104"/>
      <c r="J112" s="104"/>
      <c r="K112" s="105"/>
      <c r="L112" s="105"/>
      <c r="M112" s="105"/>
      <c r="N112" s="105"/>
      <c r="O112" s="105"/>
      <c r="P112" s="105"/>
    </row>
    <row r="113" spans="1:16" ht="38.25" x14ac:dyDescent="0.25">
      <c r="A113" s="158" t="s">
        <v>386</v>
      </c>
      <c r="B113" s="95" t="s">
        <v>283</v>
      </c>
      <c r="C113" s="160" t="s">
        <v>392</v>
      </c>
      <c r="D113" s="157" t="s">
        <v>328</v>
      </c>
      <c r="E113" s="163">
        <v>5</v>
      </c>
      <c r="F113" s="106"/>
      <c r="G113" s="104"/>
      <c r="H113" s="104"/>
      <c r="I113" s="104"/>
      <c r="J113" s="104"/>
      <c r="K113" s="105"/>
      <c r="L113" s="105"/>
      <c r="M113" s="105"/>
      <c r="N113" s="105"/>
      <c r="O113" s="105"/>
      <c r="P113" s="105"/>
    </row>
    <row r="114" spans="1:16" x14ac:dyDescent="0.25">
      <c r="A114" s="158"/>
      <c r="B114" s="95"/>
      <c r="C114" s="160"/>
      <c r="D114" s="157"/>
      <c r="E114" s="106"/>
      <c r="F114" s="106"/>
      <c r="G114" s="104"/>
      <c r="H114" s="104"/>
      <c r="I114" s="104"/>
      <c r="J114" s="104"/>
      <c r="K114" s="105"/>
      <c r="L114" s="105"/>
      <c r="M114" s="105"/>
      <c r="N114" s="105"/>
      <c r="O114" s="105"/>
      <c r="P114" s="105"/>
    </row>
    <row r="115" spans="1:16" x14ac:dyDescent="0.25">
      <c r="A115" s="158" t="s">
        <v>387</v>
      </c>
      <c r="B115" s="95" t="s">
        <v>283</v>
      </c>
      <c r="C115" s="160" t="s">
        <v>388</v>
      </c>
      <c r="D115" s="157" t="s">
        <v>99</v>
      </c>
      <c r="E115" s="106">
        <f>SUM(E83:E85)</f>
        <v>88</v>
      </c>
      <c r="F115" s="106"/>
      <c r="G115" s="104"/>
      <c r="H115" s="104"/>
      <c r="I115" s="104"/>
      <c r="J115" s="104"/>
      <c r="K115" s="105"/>
      <c r="L115" s="105"/>
      <c r="M115" s="105"/>
      <c r="N115" s="105"/>
      <c r="O115" s="105"/>
      <c r="P115" s="105"/>
    </row>
    <row r="116" spans="1:16" x14ac:dyDescent="0.25">
      <c r="A116" s="158"/>
      <c r="B116" s="95"/>
      <c r="C116" s="160"/>
      <c r="D116" s="157"/>
      <c r="E116" s="106"/>
      <c r="F116" s="106"/>
      <c r="G116" s="104"/>
      <c r="H116" s="104"/>
      <c r="I116" s="104"/>
      <c r="J116" s="104"/>
      <c r="K116" s="105"/>
      <c r="L116" s="105"/>
      <c r="M116" s="105"/>
      <c r="N116" s="105"/>
      <c r="O116" s="105"/>
      <c r="P116" s="105"/>
    </row>
    <row r="117" spans="1:16" x14ac:dyDescent="0.25">
      <c r="A117" s="158" t="s">
        <v>389</v>
      </c>
      <c r="B117" s="95" t="s">
        <v>283</v>
      </c>
      <c r="C117" s="160" t="s">
        <v>355</v>
      </c>
      <c r="D117" s="157" t="s">
        <v>99</v>
      </c>
      <c r="E117" s="106">
        <f>SUM(E83:E85)</f>
        <v>88</v>
      </c>
      <c r="F117" s="106"/>
      <c r="G117" s="104"/>
      <c r="H117" s="104"/>
      <c r="I117" s="104"/>
      <c r="J117" s="104"/>
      <c r="K117" s="105"/>
      <c r="L117" s="105"/>
      <c r="M117" s="105"/>
      <c r="N117" s="105"/>
      <c r="O117" s="105"/>
      <c r="P117" s="105"/>
    </row>
    <row r="118" spans="1:16" x14ac:dyDescent="0.25">
      <c r="A118" s="158"/>
      <c r="B118" s="95"/>
      <c r="C118" s="160"/>
      <c r="D118" s="157"/>
      <c r="E118" s="106"/>
      <c r="F118" s="106"/>
      <c r="G118" s="106"/>
      <c r="H118" s="106"/>
      <c r="I118" s="106"/>
      <c r="J118" s="106"/>
      <c r="K118" s="142"/>
      <c r="L118" s="142"/>
      <c r="M118" s="142"/>
      <c r="N118" s="142"/>
      <c r="O118" s="142"/>
      <c r="P118" s="142"/>
    </row>
    <row r="119" spans="1:16" x14ac:dyDescent="0.25">
      <c r="A119" s="273" t="s">
        <v>70</v>
      </c>
      <c r="B119" s="274"/>
      <c r="C119" s="274"/>
      <c r="D119" s="274"/>
      <c r="E119" s="274"/>
      <c r="F119" s="274"/>
      <c r="G119" s="274"/>
      <c r="H119" s="274"/>
      <c r="I119" s="274"/>
      <c r="J119" s="275"/>
      <c r="K119" s="162"/>
      <c r="L119" s="162">
        <f>SUM(L19:L118)</f>
        <v>0</v>
      </c>
      <c r="M119" s="162">
        <f>SUM(M19:M118)</f>
        <v>0</v>
      </c>
      <c r="N119" s="162">
        <f>SUM(N19:N118)</f>
        <v>0</v>
      </c>
      <c r="O119" s="162">
        <f>SUM(O19:O118)</f>
        <v>0</v>
      </c>
      <c r="P119" s="162">
        <f>SUM(P19:P118)</f>
        <v>0</v>
      </c>
    </row>
    <row r="120" spans="1:16" s="68" customFormat="1" hidden="1" outlineLevel="1" x14ac:dyDescent="0.25">
      <c r="A120" s="21"/>
      <c r="B120" s="21"/>
      <c r="C120" s="21"/>
      <c r="D120" s="174"/>
      <c r="E120" s="174"/>
      <c r="F120" s="174"/>
      <c r="G120" s="174"/>
      <c r="H120" s="174"/>
      <c r="I120" s="174"/>
      <c r="J120" s="174"/>
      <c r="K120" s="21"/>
      <c r="L120" s="21"/>
      <c r="M120" s="21"/>
      <c r="N120" s="21"/>
      <c r="O120" s="21"/>
      <c r="P120" s="21"/>
    </row>
    <row r="121" spans="1:16" s="68" customFormat="1" hidden="1" outlineLevel="1" x14ac:dyDescent="0.25">
      <c r="D121" s="174"/>
      <c r="E121" s="174"/>
      <c r="F121" s="209"/>
      <c r="G121" s="174"/>
      <c r="H121" s="210"/>
      <c r="I121" s="7"/>
      <c r="J121" s="210"/>
      <c r="K121" s="4"/>
      <c r="L121" s="211"/>
      <c r="N121" s="212"/>
      <c r="O121" s="271">
        <f>P119</f>
        <v>0</v>
      </c>
      <c r="P121" s="271"/>
    </row>
    <row r="122" spans="1:16" s="68" customFormat="1" ht="14.25" hidden="1" customHeight="1" outlineLevel="1" x14ac:dyDescent="0.25">
      <c r="A122" s="68" t="str">
        <f>"Sastādīja: "&amp;KOPS1!$B$53</f>
        <v>Sastādīja: ________________</v>
      </c>
      <c r="D122" s="232" t="str">
        <f>"Pārbaudīja: "&amp;KOPS1!$F$53</f>
        <v>Pārbaudīja: ________________</v>
      </c>
      <c r="E122" s="213"/>
      <c r="F122" s="7"/>
      <c r="G122" s="7"/>
      <c r="H122" s="7"/>
      <c r="I122" s="209"/>
      <c r="J122" s="209"/>
      <c r="K122" s="214"/>
      <c r="L122" s="214"/>
      <c r="M122" s="21"/>
      <c r="N122" s="21"/>
      <c r="O122" s="21"/>
      <c r="P122" s="21"/>
    </row>
    <row r="123" spans="1:16" s="68" customFormat="1" hidden="1" outlineLevel="1" x14ac:dyDescent="0.25">
      <c r="B123" s="248" t="s">
        <v>14</v>
      </c>
      <c r="C123" s="248"/>
      <c r="D123" s="174"/>
      <c r="E123" s="246" t="s">
        <v>14</v>
      </c>
      <c r="F123" s="246"/>
      <c r="G123" s="246"/>
      <c r="H123" s="246"/>
      <c r="I123" s="209"/>
      <c r="J123" s="209"/>
      <c r="K123" s="214"/>
      <c r="L123" s="214"/>
      <c r="M123" s="21"/>
      <c r="N123" s="21"/>
      <c r="O123" s="21"/>
      <c r="P123" s="21"/>
    </row>
    <row r="124" spans="1:16" s="68" customFormat="1" hidden="1" outlineLevel="1" x14ac:dyDescent="0.25">
      <c r="A124" s="21" t="str">
        <f>"Sertifikāta Nr.: "&amp;KOPS1!$B$55</f>
        <v xml:space="preserve">Sertifikāta Nr.: </v>
      </c>
      <c r="B124" s="215"/>
      <c r="C124" s="166"/>
      <c r="D124" s="174"/>
      <c r="E124" s="174"/>
      <c r="F124" s="209"/>
      <c r="G124" s="174" t="s">
        <v>395</v>
      </c>
      <c r="H124" s="209"/>
      <c r="I124" s="7"/>
      <c r="J124" s="7"/>
      <c r="K124" s="7"/>
      <c r="L124" s="7"/>
      <c r="M124" s="21"/>
      <c r="N124" s="21"/>
      <c r="O124" s="21"/>
      <c r="P124" s="21"/>
    </row>
    <row r="125" spans="1:16" s="68" customFormat="1" collapsed="1" x14ac:dyDescent="0.25">
      <c r="A125" s="21"/>
      <c r="B125" s="21"/>
      <c r="C125" s="21"/>
      <c r="D125" s="174"/>
      <c r="E125" s="174"/>
      <c r="F125" s="174"/>
      <c r="G125" s="174"/>
      <c r="H125" s="174"/>
      <c r="I125" s="174"/>
      <c r="J125" s="174"/>
      <c r="K125" s="21"/>
      <c r="L125" s="21"/>
      <c r="M125" s="21"/>
      <c r="N125" s="21"/>
      <c r="O125" s="21"/>
      <c r="P125" s="21"/>
    </row>
  </sheetData>
  <mergeCells count="20">
    <mergeCell ref="O121:P121"/>
    <mergeCell ref="B123:C123"/>
    <mergeCell ref="E123:H123"/>
    <mergeCell ref="A119:J119"/>
    <mergeCell ref="C9:P9"/>
    <mergeCell ref="M11:P11"/>
    <mergeCell ref="M13:P13"/>
    <mergeCell ref="A15:A16"/>
    <mergeCell ref="B15:B16"/>
    <mergeCell ref="C15:C16"/>
    <mergeCell ref="D15:D16"/>
    <mergeCell ref="E15:E16"/>
    <mergeCell ref="F15:K15"/>
    <mergeCell ref="L15:P15"/>
    <mergeCell ref="C8:P8"/>
    <mergeCell ref="A1:P1"/>
    <mergeCell ref="A3:P3"/>
    <mergeCell ref="A4:P4"/>
    <mergeCell ref="C6:P6"/>
    <mergeCell ref="C7:P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51"/>
  <sheetViews>
    <sheetView showZeros="0" topLeftCell="A16" zoomScale="90" zoomScaleNormal="90" workbookViewId="0">
      <pane ySplit="1155" activePane="bottomLeft"/>
      <selection activeCell="T117" sqref="T117"/>
      <selection pane="bottomLeft" activeCell="C9" sqref="C9:P9"/>
    </sheetView>
  </sheetViews>
  <sheetFormatPr defaultColWidth="9.140625" defaultRowHeight="15" outlineLevelRow="1" x14ac:dyDescent="0.25"/>
  <cols>
    <col min="1" max="2" width="8.7109375" style="68" customWidth="1"/>
    <col min="3" max="3" width="44.7109375" style="68" customWidth="1"/>
    <col min="4" max="4" width="9.7109375" style="68" customWidth="1"/>
    <col min="5" max="5" width="10.85546875" style="209" customWidth="1"/>
    <col min="6" max="10" width="8.7109375" style="209" customWidth="1"/>
    <col min="11" max="11" width="8.7109375" style="68" customWidth="1"/>
    <col min="12" max="15" width="10.7109375" style="68" customWidth="1"/>
    <col min="16" max="16" width="12.7109375" style="68" customWidth="1"/>
    <col min="17" max="16384" width="9.140625" style="68"/>
  </cols>
  <sheetData>
    <row r="1" spans="1:16" ht="20.25" x14ac:dyDescent="0.3">
      <c r="A1" s="239" t="str">
        <f>"Lokālā tāme Nr. "&amp;KOPS1!B36</f>
        <v>Lokālā tāme Nr. 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3" spans="1:16" ht="20.25" x14ac:dyDescent="0.3">
      <c r="A3" s="245" t="str">
        <f>KOPS1!C36</f>
        <v>Teritorijas labiekārtošana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</row>
    <row r="4" spans="1:16" x14ac:dyDescent="0.25">
      <c r="A4" s="246" t="s">
        <v>60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</row>
    <row r="5" spans="1:16" x14ac:dyDescent="0.25">
      <c r="A5" s="21"/>
      <c r="B5" s="21"/>
      <c r="C5" s="21"/>
      <c r="D5" s="21"/>
      <c r="E5" s="174"/>
      <c r="F5" s="174"/>
      <c r="G5" s="174"/>
      <c r="H5" s="174"/>
      <c r="I5" s="174"/>
      <c r="J5" s="174"/>
      <c r="K5" s="21"/>
      <c r="L5" s="21"/>
      <c r="M5" s="21"/>
      <c r="N5" s="21"/>
      <c r="O5" s="21"/>
      <c r="P5" s="21"/>
    </row>
    <row r="6" spans="1:16" x14ac:dyDescent="0.25">
      <c r="A6" s="21" t="s">
        <v>1</v>
      </c>
      <c r="B6" s="21"/>
      <c r="C6" s="240" t="str">
        <f>KOPS1!C16</f>
        <v>Skvēra Lielā iela 6 un Jaunā ielā 5, Tukumā pārbūve</v>
      </c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</row>
    <row r="7" spans="1:16" x14ac:dyDescent="0.25">
      <c r="A7" s="21" t="s">
        <v>0</v>
      </c>
      <c r="B7" s="21"/>
      <c r="C7" s="240" t="str">
        <f>KOPS1!C17</f>
        <v>Skvēra Lielā iela 6 un Jaunā ielā 5, Tukumā pārbūve</v>
      </c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</row>
    <row r="8" spans="1:16" x14ac:dyDescent="0.25">
      <c r="A8" s="21" t="s">
        <v>2</v>
      </c>
      <c r="B8" s="21"/>
      <c r="C8" s="240" t="str">
        <f>KOPS1!C18</f>
        <v>Lielā iela 6 un Jaunā iela 5, Tukums</v>
      </c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</row>
    <row r="9" spans="1:16" x14ac:dyDescent="0.25">
      <c r="A9" s="21" t="s">
        <v>3</v>
      </c>
      <c r="B9" s="21"/>
      <c r="C9" s="240">
        <f>KOPS1!C19</f>
        <v>357</v>
      </c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</row>
    <row r="10" spans="1:16" x14ac:dyDescent="0.25">
      <c r="A10" s="21"/>
      <c r="B10" s="21"/>
      <c r="C10" s="21"/>
      <c r="D10" s="21"/>
      <c r="E10" s="174"/>
      <c r="F10" s="174"/>
      <c r="G10" s="174"/>
      <c r="H10" s="174"/>
      <c r="I10" s="174"/>
      <c r="J10" s="174"/>
      <c r="K10" s="21"/>
    </row>
    <row r="11" spans="1:16" x14ac:dyDescent="0.25">
      <c r="A11" s="21" t="s">
        <v>159</v>
      </c>
      <c r="B11" s="21"/>
      <c r="C11" s="21"/>
      <c r="D11" s="21"/>
      <c r="E11" s="174"/>
      <c r="F11" s="174"/>
      <c r="G11" s="174"/>
      <c r="H11" s="174"/>
      <c r="I11" s="174"/>
      <c r="J11" s="174"/>
      <c r="K11" s="21"/>
      <c r="M11" s="272">
        <f>P144</f>
        <v>0</v>
      </c>
      <c r="N11" s="272"/>
      <c r="O11" s="272"/>
      <c r="P11" s="272"/>
    </row>
    <row r="12" spans="1:16" x14ac:dyDescent="0.25">
      <c r="A12" s="21"/>
      <c r="B12" s="21"/>
      <c r="C12" s="21"/>
      <c r="D12" s="21"/>
      <c r="E12" s="174"/>
      <c r="F12" s="174"/>
      <c r="G12" s="174"/>
      <c r="H12" s="174"/>
      <c r="I12" s="174"/>
      <c r="J12" s="174"/>
      <c r="K12" s="21"/>
      <c r="L12" s="21"/>
      <c r="M12" s="21"/>
      <c r="N12" s="21"/>
      <c r="O12" s="21"/>
      <c r="P12" s="21"/>
    </row>
    <row r="13" spans="1:16" x14ac:dyDescent="0.25">
      <c r="A13" s="21"/>
      <c r="B13" s="21"/>
      <c r="C13" s="21"/>
      <c r="D13" s="21"/>
      <c r="E13" s="174"/>
      <c r="F13" s="174"/>
      <c r="G13" s="174"/>
      <c r="H13" s="174"/>
      <c r="I13" s="174"/>
      <c r="J13" s="174"/>
      <c r="K13" s="21"/>
      <c r="M13" s="252"/>
      <c r="N13" s="252"/>
      <c r="O13" s="252"/>
      <c r="P13" s="252"/>
    </row>
    <row r="15" spans="1:16" ht="15" customHeight="1" x14ac:dyDescent="0.25">
      <c r="A15" s="253" t="s">
        <v>4</v>
      </c>
      <c r="B15" s="253" t="s">
        <v>5</v>
      </c>
      <c r="C15" s="253" t="s">
        <v>40</v>
      </c>
      <c r="D15" s="253" t="s">
        <v>6</v>
      </c>
      <c r="E15" s="253" t="s">
        <v>7</v>
      </c>
      <c r="F15" s="253" t="s">
        <v>8</v>
      </c>
      <c r="G15" s="253"/>
      <c r="H15" s="253"/>
      <c r="I15" s="253"/>
      <c r="J15" s="253"/>
      <c r="K15" s="253"/>
      <c r="L15" s="253" t="s">
        <v>9</v>
      </c>
      <c r="M15" s="253"/>
      <c r="N15" s="253"/>
      <c r="O15" s="253"/>
      <c r="P15" s="253"/>
    </row>
    <row r="16" spans="1:16" ht="51" x14ac:dyDescent="0.25">
      <c r="A16" s="253"/>
      <c r="B16" s="253"/>
      <c r="C16" s="253"/>
      <c r="D16" s="253"/>
      <c r="E16" s="253"/>
      <c r="F16" s="141" t="s">
        <v>28</v>
      </c>
      <c r="G16" s="141" t="s">
        <v>29</v>
      </c>
      <c r="H16" s="141" t="s">
        <v>41</v>
      </c>
      <c r="I16" s="141" t="s">
        <v>42</v>
      </c>
      <c r="J16" s="141" t="s">
        <v>43</v>
      </c>
      <c r="K16" s="141" t="s">
        <v>44</v>
      </c>
      <c r="L16" s="141" t="s">
        <v>30</v>
      </c>
      <c r="M16" s="141" t="s">
        <v>41</v>
      </c>
      <c r="N16" s="141" t="s">
        <v>42</v>
      </c>
      <c r="O16" s="141" t="s">
        <v>43</v>
      </c>
      <c r="P16" s="141" t="s">
        <v>45</v>
      </c>
    </row>
    <row r="17" spans="1:16" ht="15.75" thickBot="1" x14ac:dyDescent="0.3">
      <c r="A17" s="147">
        <v>1</v>
      </c>
      <c r="B17" s="147">
        <v>2</v>
      </c>
      <c r="C17" s="148" t="s">
        <v>35</v>
      </c>
      <c r="D17" s="147" t="s">
        <v>36</v>
      </c>
      <c r="E17" s="149">
        <v>5</v>
      </c>
      <c r="F17" s="149">
        <v>6</v>
      </c>
      <c r="G17" s="149">
        <v>7</v>
      </c>
      <c r="H17" s="149">
        <v>8</v>
      </c>
      <c r="I17" s="149">
        <v>9</v>
      </c>
      <c r="J17" s="149">
        <v>10</v>
      </c>
      <c r="K17" s="149">
        <v>11</v>
      </c>
      <c r="L17" s="149">
        <v>12</v>
      </c>
      <c r="M17" s="149">
        <v>13</v>
      </c>
      <c r="N17" s="149">
        <v>14</v>
      </c>
      <c r="O17" s="149">
        <v>15</v>
      </c>
      <c r="P17" s="149">
        <v>16</v>
      </c>
    </row>
    <row r="18" spans="1:16" ht="15.75" thickTop="1" x14ac:dyDescent="0.25">
      <c r="A18" s="150"/>
      <c r="B18" s="1"/>
      <c r="C18" s="151" t="s">
        <v>238</v>
      </c>
      <c r="D18" s="152"/>
      <c r="E18" s="153"/>
      <c r="F18" s="153"/>
      <c r="G18" s="153"/>
      <c r="H18" s="153"/>
      <c r="I18" s="153"/>
      <c r="J18" s="153"/>
      <c r="K18" s="154"/>
      <c r="L18" s="154"/>
      <c r="M18" s="154"/>
      <c r="N18" s="154"/>
      <c r="O18" s="154"/>
      <c r="P18" s="154"/>
    </row>
    <row r="19" spans="1:16" x14ac:dyDescent="0.25">
      <c r="A19" s="150"/>
      <c r="B19" s="107"/>
      <c r="C19" s="175" t="s">
        <v>205</v>
      </c>
      <c r="D19" s="152"/>
      <c r="E19" s="153"/>
      <c r="F19" s="153"/>
      <c r="G19" s="153"/>
      <c r="H19" s="153"/>
      <c r="I19" s="153"/>
      <c r="J19" s="153"/>
      <c r="K19" s="154"/>
      <c r="L19" s="154"/>
      <c r="M19" s="154"/>
      <c r="N19" s="154"/>
      <c r="O19" s="154"/>
      <c r="P19" s="154"/>
    </row>
    <row r="20" spans="1:16" x14ac:dyDescent="0.25">
      <c r="A20" s="150"/>
      <c r="B20" s="61"/>
      <c r="C20" s="62" t="s">
        <v>199</v>
      </c>
      <c r="D20" s="152"/>
      <c r="E20" s="153"/>
      <c r="F20" s="153"/>
      <c r="G20" s="153"/>
      <c r="H20" s="153"/>
      <c r="I20" s="153"/>
      <c r="J20" s="153"/>
      <c r="K20" s="154"/>
      <c r="L20" s="154"/>
      <c r="M20" s="154"/>
      <c r="N20" s="154"/>
      <c r="O20" s="154"/>
      <c r="P20" s="154"/>
    </row>
    <row r="21" spans="1:16" s="76" customFormat="1" ht="25.5" x14ac:dyDescent="0.25">
      <c r="A21" s="176">
        <v>1</v>
      </c>
      <c r="B21" s="87" t="s">
        <v>67</v>
      </c>
      <c r="C21" s="69" t="s">
        <v>200</v>
      </c>
      <c r="D21" s="70" t="s">
        <v>169</v>
      </c>
      <c r="E21" s="177">
        <f>0.5*E26*1.22</f>
        <v>317.2</v>
      </c>
      <c r="F21" s="77"/>
      <c r="G21" s="88"/>
      <c r="H21" s="88"/>
      <c r="I21" s="88"/>
      <c r="J21" s="88"/>
      <c r="K21" s="178"/>
      <c r="L21" s="178"/>
      <c r="M21" s="178"/>
      <c r="N21" s="178"/>
      <c r="O21" s="178"/>
      <c r="P21" s="178"/>
    </row>
    <row r="22" spans="1:16" s="76" customFormat="1" ht="15.75" x14ac:dyDescent="0.25">
      <c r="A22" s="158">
        <f>1+A21</f>
        <v>2</v>
      </c>
      <c r="B22" s="95" t="s">
        <v>163</v>
      </c>
      <c r="C22" s="96" t="s">
        <v>175</v>
      </c>
      <c r="D22" s="97" t="s">
        <v>167</v>
      </c>
      <c r="E22" s="98">
        <f>E26*1.12</f>
        <v>582.4</v>
      </c>
      <c r="F22" s="100"/>
      <c r="G22" s="94"/>
      <c r="H22" s="106"/>
      <c r="I22" s="98"/>
      <c r="J22" s="98"/>
      <c r="K22" s="142"/>
      <c r="L22" s="142"/>
      <c r="M22" s="142"/>
      <c r="N22" s="142"/>
      <c r="O22" s="142"/>
      <c r="P22" s="142"/>
    </row>
    <row r="23" spans="1:16" s="76" customFormat="1" ht="15.75" x14ac:dyDescent="0.25">
      <c r="A23" s="176">
        <f>1+A22</f>
        <v>3</v>
      </c>
      <c r="B23" s="87" t="s">
        <v>67</v>
      </c>
      <c r="C23" s="81" t="s">
        <v>201</v>
      </c>
      <c r="D23" s="70" t="s">
        <v>169</v>
      </c>
      <c r="E23" s="177">
        <f>0.05*E26*1.22</f>
        <v>31.72</v>
      </c>
      <c r="F23" s="77"/>
      <c r="G23" s="94"/>
      <c r="H23" s="88"/>
      <c r="I23" s="72"/>
      <c r="J23" s="72"/>
      <c r="K23" s="178"/>
      <c r="L23" s="178"/>
      <c r="M23" s="178"/>
      <c r="N23" s="178"/>
      <c r="O23" s="178"/>
      <c r="P23" s="178"/>
    </row>
    <row r="24" spans="1:16" s="76" customFormat="1" ht="25.5" x14ac:dyDescent="0.25">
      <c r="A24" s="176">
        <f t="shared" ref="A24:A26" si="0">1+A23</f>
        <v>4</v>
      </c>
      <c r="B24" s="87" t="s">
        <v>67</v>
      </c>
      <c r="C24" s="81" t="s">
        <v>202</v>
      </c>
      <c r="D24" s="70" t="s">
        <v>169</v>
      </c>
      <c r="E24" s="177">
        <f>0.15*E26*1.22</f>
        <v>95.16</v>
      </c>
      <c r="F24" s="77"/>
      <c r="G24" s="94"/>
      <c r="H24" s="88"/>
      <c r="I24" s="72"/>
      <c r="J24" s="72"/>
      <c r="K24" s="178"/>
      <c r="L24" s="178"/>
      <c r="M24" s="178"/>
      <c r="N24" s="178"/>
      <c r="O24" s="178"/>
      <c r="P24" s="178"/>
    </row>
    <row r="25" spans="1:16" s="76" customFormat="1" ht="25.5" x14ac:dyDescent="0.25">
      <c r="A25" s="176">
        <f t="shared" si="0"/>
        <v>5</v>
      </c>
      <c r="B25" s="87" t="s">
        <v>67</v>
      </c>
      <c r="C25" s="179" t="s">
        <v>203</v>
      </c>
      <c r="D25" s="70" t="s">
        <v>169</v>
      </c>
      <c r="E25" s="177">
        <f>E26*0.3*1.22</f>
        <v>190.32</v>
      </c>
      <c r="F25" s="77"/>
      <c r="G25" s="94"/>
      <c r="H25" s="88"/>
      <c r="I25" s="72"/>
      <c r="J25" s="72"/>
      <c r="K25" s="178"/>
      <c r="L25" s="178"/>
      <c r="M25" s="178"/>
      <c r="N25" s="178"/>
      <c r="O25" s="178"/>
      <c r="P25" s="178"/>
    </row>
    <row r="26" spans="1:16" s="76" customFormat="1" ht="38.25" x14ac:dyDescent="0.25">
      <c r="A26" s="176">
        <f t="shared" si="0"/>
        <v>6</v>
      </c>
      <c r="B26" s="87" t="s">
        <v>67</v>
      </c>
      <c r="C26" s="180" t="s">
        <v>237</v>
      </c>
      <c r="D26" s="181" t="s">
        <v>105</v>
      </c>
      <c r="E26" s="88">
        <v>520</v>
      </c>
      <c r="F26" s="88"/>
      <c r="G26" s="94"/>
      <c r="H26" s="88"/>
      <c r="I26" s="88"/>
      <c r="J26" s="88"/>
      <c r="K26" s="178"/>
      <c r="L26" s="178"/>
      <c r="M26" s="178"/>
      <c r="N26" s="178"/>
      <c r="O26" s="178"/>
      <c r="P26" s="178"/>
    </row>
    <row r="27" spans="1:16" s="76" customFormat="1" x14ac:dyDescent="0.25">
      <c r="A27" s="158"/>
      <c r="B27" s="95"/>
      <c r="C27" s="235" t="s">
        <v>400</v>
      </c>
      <c r="D27" s="157" t="s">
        <v>401</v>
      </c>
      <c r="E27" s="236">
        <v>12958.4</v>
      </c>
      <c r="F27" s="106"/>
      <c r="G27" s="104"/>
      <c r="H27" s="106"/>
      <c r="I27" s="106"/>
      <c r="J27" s="106"/>
      <c r="K27" s="178"/>
      <c r="L27" s="178"/>
      <c r="M27" s="178"/>
      <c r="N27" s="178"/>
      <c r="O27" s="178"/>
      <c r="P27" s="178"/>
    </row>
    <row r="28" spans="1:16" s="76" customFormat="1" x14ac:dyDescent="0.25">
      <c r="A28" s="158"/>
      <c r="B28" s="95"/>
      <c r="C28" s="235" t="s">
        <v>402</v>
      </c>
      <c r="D28" s="157" t="s">
        <v>160</v>
      </c>
      <c r="E28" s="237">
        <v>104</v>
      </c>
      <c r="F28" s="106"/>
      <c r="G28" s="104"/>
      <c r="H28" s="106"/>
      <c r="I28" s="106"/>
      <c r="J28" s="106"/>
      <c r="K28" s="178"/>
      <c r="L28" s="178"/>
      <c r="M28" s="178"/>
      <c r="N28" s="178"/>
      <c r="O28" s="178"/>
      <c r="P28" s="178"/>
    </row>
    <row r="29" spans="1:16" s="76" customFormat="1" x14ac:dyDescent="0.25">
      <c r="A29" s="57"/>
      <c r="B29" s="86"/>
      <c r="C29" s="58"/>
      <c r="D29" s="59"/>
      <c r="E29" s="77"/>
      <c r="F29" s="77"/>
      <c r="G29" s="77"/>
      <c r="H29" s="77"/>
      <c r="I29" s="77"/>
      <c r="J29" s="77"/>
      <c r="K29" s="74"/>
      <c r="L29" s="74"/>
      <c r="M29" s="74"/>
      <c r="N29" s="74"/>
      <c r="O29" s="74"/>
      <c r="P29" s="74"/>
    </row>
    <row r="30" spans="1:16" s="76" customFormat="1" ht="25.5" x14ac:dyDescent="0.25">
      <c r="A30" s="176">
        <f>1+A26</f>
        <v>7</v>
      </c>
      <c r="B30" s="87" t="s">
        <v>67</v>
      </c>
      <c r="C30" s="69" t="s">
        <v>200</v>
      </c>
      <c r="D30" s="70" t="s">
        <v>169</v>
      </c>
      <c r="E30" s="177">
        <f>0.5*E35*1.22</f>
        <v>280.60000000000002</v>
      </c>
      <c r="F30" s="77"/>
      <c r="G30" s="94"/>
      <c r="H30" s="88"/>
      <c r="I30" s="88"/>
      <c r="J30" s="88"/>
      <c r="K30" s="178"/>
      <c r="L30" s="178"/>
      <c r="M30" s="178"/>
      <c r="N30" s="178"/>
      <c r="O30" s="178"/>
      <c r="P30" s="178"/>
    </row>
    <row r="31" spans="1:16" s="76" customFormat="1" ht="15.75" x14ac:dyDescent="0.25">
      <c r="A31" s="158">
        <f>1+A30</f>
        <v>8</v>
      </c>
      <c r="B31" s="95" t="s">
        <v>163</v>
      </c>
      <c r="C31" s="96" t="s">
        <v>175</v>
      </c>
      <c r="D31" s="97" t="s">
        <v>167</v>
      </c>
      <c r="E31" s="98">
        <f>E35*1.12</f>
        <v>515.20000000000005</v>
      </c>
      <c r="F31" s="100"/>
      <c r="G31" s="94"/>
      <c r="H31" s="106"/>
      <c r="I31" s="98"/>
      <c r="J31" s="98"/>
      <c r="K31" s="142"/>
      <c r="L31" s="142"/>
      <c r="M31" s="142"/>
      <c r="N31" s="142"/>
      <c r="O31" s="142"/>
      <c r="P31" s="142"/>
    </row>
    <row r="32" spans="1:16" s="76" customFormat="1" ht="15.75" x14ac:dyDescent="0.25">
      <c r="A32" s="176">
        <f>1+A31</f>
        <v>9</v>
      </c>
      <c r="B32" s="87" t="s">
        <v>67</v>
      </c>
      <c r="C32" s="81" t="s">
        <v>201</v>
      </c>
      <c r="D32" s="70" t="s">
        <v>169</v>
      </c>
      <c r="E32" s="177">
        <f>0.05*E35*1.22</f>
        <v>28.06</v>
      </c>
      <c r="F32" s="77"/>
      <c r="G32" s="94"/>
      <c r="H32" s="88"/>
      <c r="I32" s="72"/>
      <c r="J32" s="72"/>
      <c r="K32" s="178"/>
      <c r="L32" s="178"/>
      <c r="M32" s="178"/>
      <c r="N32" s="178"/>
      <c r="O32" s="178"/>
      <c r="P32" s="178"/>
    </row>
    <row r="33" spans="1:16" s="76" customFormat="1" ht="25.5" x14ac:dyDescent="0.25">
      <c r="A33" s="176">
        <f t="shared" ref="A33:A34" si="1">1+A32</f>
        <v>10</v>
      </c>
      <c r="B33" s="87" t="s">
        <v>67</v>
      </c>
      <c r="C33" s="81" t="s">
        <v>202</v>
      </c>
      <c r="D33" s="70" t="s">
        <v>169</v>
      </c>
      <c r="E33" s="177">
        <f>0.15*E35*1.22</f>
        <v>84.18</v>
      </c>
      <c r="F33" s="77"/>
      <c r="G33" s="94"/>
      <c r="H33" s="88"/>
      <c r="I33" s="72"/>
      <c r="J33" s="72"/>
      <c r="K33" s="178"/>
      <c r="L33" s="178"/>
      <c r="M33" s="178"/>
      <c r="N33" s="178"/>
      <c r="O33" s="178"/>
      <c r="P33" s="178"/>
    </row>
    <row r="34" spans="1:16" s="76" customFormat="1" ht="25.5" x14ac:dyDescent="0.25">
      <c r="A34" s="176">
        <f t="shared" si="1"/>
        <v>11</v>
      </c>
      <c r="B34" s="87" t="s">
        <v>67</v>
      </c>
      <c r="C34" s="179" t="s">
        <v>203</v>
      </c>
      <c r="D34" s="70" t="s">
        <v>169</v>
      </c>
      <c r="E34" s="177">
        <f>E35*0.3*1.22</f>
        <v>168.36</v>
      </c>
      <c r="F34" s="77"/>
      <c r="G34" s="94"/>
      <c r="H34" s="88"/>
      <c r="I34" s="72"/>
      <c r="J34" s="72"/>
      <c r="K34" s="178"/>
      <c r="L34" s="178"/>
      <c r="M34" s="178"/>
      <c r="N34" s="178"/>
      <c r="O34" s="178"/>
      <c r="P34" s="178"/>
    </row>
    <row r="35" spans="1:16" ht="25.5" x14ac:dyDescent="0.25">
      <c r="A35" s="176">
        <f t="shared" ref="A35" si="2">1+A34</f>
        <v>12</v>
      </c>
      <c r="B35" s="87" t="s">
        <v>67</v>
      </c>
      <c r="C35" s="92" t="s">
        <v>235</v>
      </c>
      <c r="D35" s="93" t="s">
        <v>105</v>
      </c>
      <c r="E35" s="94">
        <v>460</v>
      </c>
      <c r="F35" s="88"/>
      <c r="G35" s="94"/>
      <c r="H35" s="94"/>
      <c r="I35" s="88"/>
      <c r="J35" s="88"/>
      <c r="K35" s="90"/>
      <c r="L35" s="90"/>
      <c r="M35" s="90"/>
      <c r="N35" s="90"/>
      <c r="O35" s="90"/>
      <c r="P35" s="90"/>
    </row>
    <row r="36" spans="1:16" x14ac:dyDescent="0.25">
      <c r="A36" s="89"/>
      <c r="B36" s="87"/>
      <c r="C36" s="92"/>
      <c r="D36" s="93"/>
      <c r="E36" s="94"/>
      <c r="F36" s="88"/>
      <c r="G36" s="94"/>
      <c r="H36" s="94"/>
      <c r="I36" s="88"/>
      <c r="J36" s="88"/>
      <c r="K36" s="90"/>
      <c r="L36" s="90"/>
      <c r="M36" s="90"/>
      <c r="N36" s="90"/>
      <c r="O36" s="90"/>
      <c r="P36" s="90"/>
    </row>
    <row r="37" spans="1:16" ht="25.5" x14ac:dyDescent="0.25">
      <c r="A37" s="176">
        <f>1+A35</f>
        <v>13</v>
      </c>
      <c r="B37" s="87" t="s">
        <v>67</v>
      </c>
      <c r="C37" s="69" t="s">
        <v>200</v>
      </c>
      <c r="D37" s="70" t="s">
        <v>169</v>
      </c>
      <c r="E37" s="177">
        <f>0.5*E42*1.22</f>
        <v>19.09</v>
      </c>
      <c r="F37" s="77"/>
      <c r="G37" s="94"/>
      <c r="H37" s="88"/>
      <c r="I37" s="88"/>
      <c r="J37" s="88"/>
      <c r="K37" s="178"/>
      <c r="L37" s="178"/>
      <c r="M37" s="178"/>
      <c r="N37" s="178"/>
      <c r="O37" s="178"/>
      <c r="P37" s="178"/>
    </row>
    <row r="38" spans="1:16" ht="15.75" x14ac:dyDescent="0.25">
      <c r="A38" s="158">
        <f>1+A37</f>
        <v>14</v>
      </c>
      <c r="B38" s="95" t="s">
        <v>163</v>
      </c>
      <c r="C38" s="96" t="s">
        <v>175</v>
      </c>
      <c r="D38" s="97" t="s">
        <v>167</v>
      </c>
      <c r="E38" s="98">
        <f>E42*1.12</f>
        <v>35.06</v>
      </c>
      <c r="F38" s="100"/>
      <c r="G38" s="94"/>
      <c r="H38" s="106"/>
      <c r="I38" s="98"/>
      <c r="J38" s="98"/>
      <c r="K38" s="142"/>
      <c r="L38" s="142"/>
      <c r="M38" s="142"/>
      <c r="N38" s="142"/>
      <c r="O38" s="142"/>
      <c r="P38" s="142"/>
    </row>
    <row r="39" spans="1:16" ht="15.75" x14ac:dyDescent="0.25">
      <c r="A39" s="158">
        <f t="shared" ref="A39:A42" si="3">1+A38</f>
        <v>15</v>
      </c>
      <c r="B39" s="87" t="s">
        <v>67</v>
      </c>
      <c r="C39" s="81" t="s">
        <v>201</v>
      </c>
      <c r="D39" s="70" t="s">
        <v>169</v>
      </c>
      <c r="E39" s="177">
        <f>0.05*E42*1.22</f>
        <v>1.91</v>
      </c>
      <c r="F39" s="77"/>
      <c r="G39" s="94"/>
      <c r="H39" s="88"/>
      <c r="I39" s="72"/>
      <c r="J39" s="72"/>
      <c r="K39" s="178"/>
      <c r="L39" s="178"/>
      <c r="M39" s="178"/>
      <c r="N39" s="178"/>
      <c r="O39" s="178"/>
      <c r="P39" s="178"/>
    </row>
    <row r="40" spans="1:16" ht="25.5" x14ac:dyDescent="0.25">
      <c r="A40" s="158">
        <f t="shared" si="3"/>
        <v>16</v>
      </c>
      <c r="B40" s="87" t="s">
        <v>67</v>
      </c>
      <c r="C40" s="81" t="s">
        <v>202</v>
      </c>
      <c r="D40" s="70" t="s">
        <v>169</v>
      </c>
      <c r="E40" s="177">
        <f>0.15*E42*1.22</f>
        <v>5.73</v>
      </c>
      <c r="F40" s="77"/>
      <c r="G40" s="94"/>
      <c r="H40" s="88"/>
      <c r="I40" s="72"/>
      <c r="J40" s="72"/>
      <c r="K40" s="178"/>
      <c r="L40" s="178"/>
      <c r="M40" s="178"/>
      <c r="N40" s="178"/>
      <c r="O40" s="178"/>
      <c r="P40" s="178"/>
    </row>
    <row r="41" spans="1:16" ht="25.5" x14ac:dyDescent="0.25">
      <c r="A41" s="158">
        <f t="shared" si="3"/>
        <v>17</v>
      </c>
      <c r="B41" s="87" t="s">
        <v>67</v>
      </c>
      <c r="C41" s="179" t="s">
        <v>203</v>
      </c>
      <c r="D41" s="70" t="s">
        <v>169</v>
      </c>
      <c r="E41" s="177">
        <f>E42*0.3*1.22</f>
        <v>11.46</v>
      </c>
      <c r="F41" s="77"/>
      <c r="G41" s="94"/>
      <c r="H41" s="88"/>
      <c r="I41" s="72"/>
      <c r="J41" s="72"/>
      <c r="K41" s="178"/>
      <c r="L41" s="178"/>
      <c r="M41" s="178"/>
      <c r="N41" s="178"/>
      <c r="O41" s="178"/>
      <c r="P41" s="178"/>
    </row>
    <row r="42" spans="1:16" x14ac:dyDescent="0.25">
      <c r="A42" s="158">
        <f t="shared" si="3"/>
        <v>18</v>
      </c>
      <c r="B42" s="87" t="s">
        <v>67</v>
      </c>
      <c r="C42" s="92" t="s">
        <v>236</v>
      </c>
      <c r="D42" s="93" t="s">
        <v>105</v>
      </c>
      <c r="E42" s="94">
        <v>31.3</v>
      </c>
      <c r="F42" s="88"/>
      <c r="G42" s="94"/>
      <c r="H42" s="94"/>
      <c r="I42" s="88"/>
      <c r="J42" s="88"/>
      <c r="K42" s="90"/>
      <c r="L42" s="90"/>
      <c r="M42" s="90"/>
      <c r="N42" s="90"/>
      <c r="O42" s="90"/>
      <c r="P42" s="90"/>
    </row>
    <row r="43" spans="1:16" x14ac:dyDescent="0.25">
      <c r="A43" s="89"/>
      <c r="B43" s="87"/>
      <c r="C43" s="92"/>
      <c r="D43" s="93"/>
      <c r="E43" s="94"/>
      <c r="F43" s="88"/>
      <c r="G43" s="94"/>
      <c r="H43" s="94"/>
      <c r="I43" s="88"/>
      <c r="J43" s="88"/>
      <c r="K43" s="90"/>
      <c r="L43" s="90"/>
      <c r="M43" s="90"/>
      <c r="N43" s="90"/>
      <c r="O43" s="90"/>
      <c r="P43" s="90"/>
    </row>
    <row r="44" spans="1:16" x14ac:dyDescent="0.25">
      <c r="A44" s="89"/>
      <c r="B44" s="87"/>
      <c r="C44" s="155" t="s">
        <v>204</v>
      </c>
      <c r="D44" s="93"/>
      <c r="E44" s="94"/>
      <c r="F44" s="88"/>
      <c r="G44" s="94"/>
      <c r="H44" s="94"/>
      <c r="I44" s="88"/>
      <c r="J44" s="88"/>
      <c r="K44" s="90"/>
      <c r="L44" s="90"/>
      <c r="M44" s="90"/>
      <c r="N44" s="90"/>
      <c r="O44" s="90"/>
      <c r="P44" s="90"/>
    </row>
    <row r="45" spans="1:16" ht="25.5" x14ac:dyDescent="0.25">
      <c r="A45" s="89">
        <f>A42+1</f>
        <v>19</v>
      </c>
      <c r="B45" s="87" t="s">
        <v>67</v>
      </c>
      <c r="C45" s="92" t="s">
        <v>195</v>
      </c>
      <c r="D45" s="93" t="s">
        <v>99</v>
      </c>
      <c r="E45" s="94">
        <v>216</v>
      </c>
      <c r="F45" s="94"/>
      <c r="G45" s="94"/>
      <c r="H45" s="94"/>
      <c r="I45" s="88"/>
      <c r="J45" s="94"/>
      <c r="K45" s="90"/>
      <c r="L45" s="90"/>
      <c r="M45" s="90"/>
      <c r="N45" s="90"/>
      <c r="O45" s="90"/>
      <c r="P45" s="90"/>
    </row>
    <row r="46" spans="1:16" ht="25.5" x14ac:dyDescent="0.25">
      <c r="A46" s="89">
        <f>A45+1</f>
        <v>20</v>
      </c>
      <c r="B46" s="87" t="s">
        <v>67</v>
      </c>
      <c r="C46" s="92" t="s">
        <v>196</v>
      </c>
      <c r="D46" s="93" t="s">
        <v>99</v>
      </c>
      <c r="E46" s="94">
        <v>75.75</v>
      </c>
      <c r="F46" s="94"/>
      <c r="G46" s="94"/>
      <c r="H46" s="94"/>
      <c r="I46" s="88"/>
      <c r="J46" s="94"/>
      <c r="K46" s="90"/>
      <c r="L46" s="90"/>
      <c r="M46" s="90"/>
      <c r="N46" s="90"/>
      <c r="O46" s="90"/>
      <c r="P46" s="90"/>
    </row>
    <row r="47" spans="1:16" ht="25.5" x14ac:dyDescent="0.25">
      <c r="A47" s="89">
        <f t="shared" ref="A47:A49" si="4">A46+1</f>
        <v>21</v>
      </c>
      <c r="B47" s="87" t="s">
        <v>67</v>
      </c>
      <c r="C47" s="92" t="s">
        <v>197</v>
      </c>
      <c r="D47" s="93" t="s">
        <v>99</v>
      </c>
      <c r="E47" s="94">
        <v>36.18</v>
      </c>
      <c r="F47" s="94"/>
      <c r="G47" s="94"/>
      <c r="H47" s="94"/>
      <c r="I47" s="88"/>
      <c r="J47" s="94"/>
      <c r="K47" s="90"/>
      <c r="L47" s="90"/>
      <c r="M47" s="90"/>
      <c r="N47" s="90"/>
      <c r="O47" s="90"/>
      <c r="P47" s="90"/>
    </row>
    <row r="48" spans="1:16" ht="25.5" x14ac:dyDescent="0.25">
      <c r="A48" s="89">
        <f t="shared" si="4"/>
        <v>22</v>
      </c>
      <c r="B48" s="87" t="s">
        <v>67</v>
      </c>
      <c r="C48" s="92" t="s">
        <v>198</v>
      </c>
      <c r="D48" s="93" t="s">
        <v>99</v>
      </c>
      <c r="E48" s="94">
        <v>7.2</v>
      </c>
      <c r="F48" s="94"/>
      <c r="G48" s="94"/>
      <c r="H48" s="94"/>
      <c r="I48" s="88"/>
      <c r="J48" s="94"/>
      <c r="K48" s="90"/>
      <c r="L48" s="90"/>
      <c r="M48" s="90"/>
      <c r="N48" s="90"/>
      <c r="O48" s="90"/>
      <c r="P48" s="90"/>
    </row>
    <row r="49" spans="1:16" ht="15.75" x14ac:dyDescent="0.25">
      <c r="A49" s="89">
        <f t="shared" si="4"/>
        <v>23</v>
      </c>
      <c r="B49" s="87" t="s">
        <v>67</v>
      </c>
      <c r="C49" s="50" t="s">
        <v>271</v>
      </c>
      <c r="D49" s="52" t="s">
        <v>169</v>
      </c>
      <c r="E49" s="73">
        <v>36</v>
      </c>
      <c r="F49" s="73"/>
      <c r="G49" s="60"/>
      <c r="H49" s="77"/>
      <c r="I49" s="182"/>
      <c r="J49" s="94"/>
      <c r="K49" s="90"/>
      <c r="L49" s="90"/>
      <c r="M49" s="90"/>
      <c r="N49" s="90"/>
      <c r="O49" s="90"/>
      <c r="P49" s="90"/>
    </row>
    <row r="50" spans="1:16" ht="15.75" x14ac:dyDescent="0.25">
      <c r="A50" s="89">
        <f t="shared" ref="A50:A117" si="5">A49+1</f>
        <v>24</v>
      </c>
      <c r="B50" s="87" t="s">
        <v>67</v>
      </c>
      <c r="C50" s="92" t="s">
        <v>272</v>
      </c>
      <c r="D50" s="52" t="s">
        <v>169</v>
      </c>
      <c r="E50" s="73">
        <v>8.8800000000000008</v>
      </c>
      <c r="F50" s="73"/>
      <c r="G50" s="60"/>
      <c r="H50" s="77"/>
      <c r="I50" s="182"/>
      <c r="J50" s="94"/>
      <c r="K50" s="90"/>
      <c r="L50" s="90"/>
      <c r="M50" s="90"/>
      <c r="N50" s="90"/>
      <c r="O50" s="90"/>
      <c r="P50" s="90"/>
    </row>
    <row r="51" spans="1:16" x14ac:dyDescent="0.25">
      <c r="A51" s="101"/>
      <c r="B51" s="95"/>
      <c r="C51" s="102"/>
      <c r="D51" s="103"/>
      <c r="E51" s="104"/>
      <c r="F51" s="104"/>
      <c r="G51" s="104"/>
      <c r="H51" s="104"/>
      <c r="I51" s="111"/>
      <c r="J51" s="104"/>
      <c r="K51" s="105"/>
      <c r="L51" s="105"/>
      <c r="M51" s="105"/>
      <c r="N51" s="105"/>
      <c r="O51" s="105"/>
      <c r="P51" s="105"/>
    </row>
    <row r="52" spans="1:16" x14ac:dyDescent="0.25">
      <c r="A52" s="183">
        <f>A50+1</f>
        <v>25</v>
      </c>
      <c r="B52" s="86" t="s">
        <v>67</v>
      </c>
      <c r="C52" s="184" t="s">
        <v>151</v>
      </c>
      <c r="D52" s="185" t="s">
        <v>161</v>
      </c>
      <c r="E52" s="186">
        <v>1</v>
      </c>
      <c r="F52" s="60"/>
      <c r="G52" s="60"/>
      <c r="H52" s="60"/>
      <c r="I52" s="60"/>
      <c r="J52" s="60"/>
      <c r="K52" s="187"/>
      <c r="L52" s="187"/>
      <c r="M52" s="187"/>
      <c r="N52" s="187"/>
      <c r="O52" s="187"/>
      <c r="P52" s="187"/>
    </row>
    <row r="53" spans="1:16" x14ac:dyDescent="0.25">
      <c r="A53" s="183"/>
      <c r="B53" s="86"/>
      <c r="C53" s="188" t="s">
        <v>174</v>
      </c>
      <c r="D53" s="185"/>
      <c r="E53" s="186"/>
      <c r="F53" s="60"/>
      <c r="G53" s="60"/>
      <c r="H53" s="60"/>
      <c r="I53" s="60"/>
      <c r="J53" s="60"/>
      <c r="K53" s="187"/>
      <c r="L53" s="187"/>
      <c r="M53" s="187"/>
      <c r="N53" s="187"/>
      <c r="O53" s="187"/>
      <c r="P53" s="187"/>
    </row>
    <row r="54" spans="1:16" x14ac:dyDescent="0.25">
      <c r="A54" s="183"/>
      <c r="B54" s="86"/>
      <c r="C54" s="189" t="s">
        <v>180</v>
      </c>
      <c r="D54" s="185"/>
      <c r="E54" s="186"/>
      <c r="F54" s="60"/>
      <c r="G54" s="60"/>
      <c r="H54" s="60"/>
      <c r="I54" s="60"/>
      <c r="J54" s="60"/>
      <c r="K54" s="187"/>
      <c r="L54" s="187"/>
      <c r="M54" s="187"/>
      <c r="N54" s="187"/>
      <c r="O54" s="187"/>
      <c r="P54" s="187"/>
    </row>
    <row r="55" spans="1:16" x14ac:dyDescent="0.25">
      <c r="A55" s="190" t="s">
        <v>211</v>
      </c>
      <c r="B55" s="63" t="s">
        <v>163</v>
      </c>
      <c r="C55" s="51" t="s">
        <v>164</v>
      </c>
      <c r="D55" s="52" t="s">
        <v>165</v>
      </c>
      <c r="E55" s="52">
        <v>1</v>
      </c>
      <c r="F55" s="73"/>
      <c r="G55" s="73"/>
      <c r="H55" s="77"/>
      <c r="I55" s="78"/>
      <c r="J55" s="78"/>
      <c r="K55" s="74"/>
      <c r="L55" s="74"/>
      <c r="M55" s="74"/>
      <c r="N55" s="74"/>
      <c r="O55" s="74"/>
      <c r="P55" s="74"/>
    </row>
    <row r="56" spans="1:16" ht="25.5" x14ac:dyDescent="0.25">
      <c r="A56" s="190" t="s">
        <v>212</v>
      </c>
      <c r="B56" s="63" t="s">
        <v>163</v>
      </c>
      <c r="C56" s="51" t="s">
        <v>166</v>
      </c>
      <c r="D56" s="52" t="s">
        <v>167</v>
      </c>
      <c r="E56" s="73">
        <f>2.1*2.1*1.12</f>
        <v>4.9400000000000004</v>
      </c>
      <c r="F56" s="73"/>
      <c r="G56" s="60"/>
      <c r="H56" s="77"/>
      <c r="I56" s="78"/>
      <c r="J56" s="78"/>
      <c r="K56" s="74"/>
      <c r="L56" s="74"/>
      <c r="M56" s="74"/>
      <c r="N56" s="74"/>
      <c r="O56" s="74"/>
      <c r="P56" s="74"/>
    </row>
    <row r="57" spans="1:16" ht="15.75" x14ac:dyDescent="0.25">
      <c r="A57" s="190" t="s">
        <v>213</v>
      </c>
      <c r="B57" s="63" t="s">
        <v>163</v>
      </c>
      <c r="C57" s="53" t="s">
        <v>168</v>
      </c>
      <c r="D57" s="52" t="s">
        <v>169</v>
      </c>
      <c r="E57" s="73">
        <f>2.1*2.1*1.2*1.35</f>
        <v>7.14</v>
      </c>
      <c r="F57" s="73"/>
      <c r="G57" s="60"/>
      <c r="H57" s="77"/>
      <c r="I57" s="78"/>
      <c r="J57" s="78"/>
      <c r="K57" s="74"/>
      <c r="L57" s="74"/>
      <c r="M57" s="74"/>
      <c r="N57" s="74"/>
      <c r="O57" s="74"/>
      <c r="P57" s="74"/>
    </row>
    <row r="58" spans="1:16" ht="15.75" x14ac:dyDescent="0.25">
      <c r="A58" s="190" t="s">
        <v>214</v>
      </c>
      <c r="B58" s="63" t="s">
        <v>163</v>
      </c>
      <c r="C58" s="53" t="s">
        <v>170</v>
      </c>
      <c r="D58" s="52" t="s">
        <v>169</v>
      </c>
      <c r="E58" s="73">
        <f>0.14*E57</f>
        <v>1</v>
      </c>
      <c r="F58" s="73"/>
      <c r="G58" s="60"/>
      <c r="H58" s="77"/>
      <c r="I58" s="78"/>
      <c r="J58" s="78"/>
      <c r="K58" s="74"/>
      <c r="L58" s="74"/>
      <c r="M58" s="74"/>
      <c r="N58" s="74"/>
      <c r="O58" s="74"/>
      <c r="P58" s="74"/>
    </row>
    <row r="59" spans="1:16" ht="15.75" x14ac:dyDescent="0.25">
      <c r="A59" s="190" t="s">
        <v>215</v>
      </c>
      <c r="B59" s="63" t="s">
        <v>163</v>
      </c>
      <c r="C59" s="53" t="s">
        <v>171</v>
      </c>
      <c r="D59" s="52" t="s">
        <v>169</v>
      </c>
      <c r="E59" s="73">
        <f>0.2*E56+E57+E58</f>
        <v>9.1300000000000008</v>
      </c>
      <c r="F59" s="73"/>
      <c r="G59" s="60"/>
      <c r="H59" s="77"/>
      <c r="I59" s="78"/>
      <c r="J59" s="78"/>
      <c r="K59" s="74"/>
      <c r="L59" s="74"/>
      <c r="M59" s="74"/>
      <c r="N59" s="74"/>
      <c r="O59" s="74"/>
      <c r="P59" s="74"/>
    </row>
    <row r="60" spans="1:16" ht="25.5" x14ac:dyDescent="0.25">
      <c r="A60" s="190" t="s">
        <v>216</v>
      </c>
      <c r="B60" s="63" t="s">
        <v>163</v>
      </c>
      <c r="C60" s="53" t="s">
        <v>173</v>
      </c>
      <c r="D60" s="52" t="s">
        <v>169</v>
      </c>
      <c r="E60" s="73">
        <f>E57+E58-(4.3+0.6)</f>
        <v>3.24</v>
      </c>
      <c r="F60" s="73"/>
      <c r="G60" s="60"/>
      <c r="H60" s="77"/>
      <c r="I60" s="78"/>
      <c r="J60" s="78"/>
      <c r="K60" s="74"/>
      <c r="L60" s="74"/>
      <c r="M60" s="74"/>
      <c r="N60" s="74"/>
      <c r="O60" s="74"/>
      <c r="P60" s="74"/>
    </row>
    <row r="61" spans="1:16" ht="15.75" x14ac:dyDescent="0.25">
      <c r="A61" s="190" t="s">
        <v>239</v>
      </c>
      <c r="B61" s="63" t="s">
        <v>163</v>
      </c>
      <c r="C61" s="53" t="s">
        <v>172</v>
      </c>
      <c r="D61" s="52" t="s">
        <v>169</v>
      </c>
      <c r="E61" s="73">
        <f>0.14*E60</f>
        <v>0.45</v>
      </c>
      <c r="F61" s="73"/>
      <c r="G61" s="60"/>
      <c r="H61" s="77"/>
      <c r="I61" s="78"/>
      <c r="J61" s="78"/>
      <c r="K61" s="74"/>
      <c r="L61" s="74"/>
      <c r="M61" s="74"/>
      <c r="N61" s="74"/>
      <c r="O61" s="74"/>
      <c r="P61" s="74"/>
    </row>
    <row r="62" spans="1:16" x14ac:dyDescent="0.25">
      <c r="A62" s="89"/>
      <c r="B62" s="84"/>
      <c r="C62" s="55" t="s">
        <v>179</v>
      </c>
      <c r="D62" s="67"/>
      <c r="E62" s="67"/>
      <c r="F62" s="64"/>
      <c r="G62" s="64"/>
      <c r="H62" s="65"/>
      <c r="I62" s="65"/>
      <c r="J62" s="65"/>
      <c r="K62" s="82"/>
      <c r="L62" s="79"/>
      <c r="M62" s="85"/>
      <c r="N62" s="85"/>
      <c r="O62" s="85"/>
      <c r="P62" s="82"/>
    </row>
    <row r="63" spans="1:16" x14ac:dyDescent="0.25">
      <c r="A63" s="190" t="s">
        <v>240</v>
      </c>
      <c r="B63" s="63" t="s">
        <v>163</v>
      </c>
      <c r="C63" s="75" t="s">
        <v>175</v>
      </c>
      <c r="D63" s="83" t="s">
        <v>105</v>
      </c>
      <c r="E63" s="67">
        <f>E56</f>
        <v>4.9400000000000004</v>
      </c>
      <c r="F63" s="64"/>
      <c r="G63" s="71"/>
      <c r="H63" s="65"/>
      <c r="I63" s="66"/>
      <c r="J63" s="66"/>
      <c r="K63" s="82"/>
      <c r="L63" s="79"/>
      <c r="M63" s="85"/>
      <c r="N63" s="85"/>
      <c r="O63" s="85"/>
      <c r="P63" s="82"/>
    </row>
    <row r="64" spans="1:16" x14ac:dyDescent="0.25">
      <c r="A64" s="190" t="s">
        <v>241</v>
      </c>
      <c r="B64" s="63" t="s">
        <v>176</v>
      </c>
      <c r="C64" s="75" t="s">
        <v>181</v>
      </c>
      <c r="D64" s="67" t="s">
        <v>160</v>
      </c>
      <c r="E64" s="67">
        <v>0.6</v>
      </c>
      <c r="F64" s="64"/>
      <c r="G64" s="71"/>
      <c r="H64" s="65"/>
      <c r="I64" s="66"/>
      <c r="J64" s="66"/>
      <c r="K64" s="82"/>
      <c r="L64" s="79"/>
      <c r="M64" s="85"/>
      <c r="N64" s="85"/>
      <c r="O64" s="85"/>
      <c r="P64" s="82"/>
    </row>
    <row r="65" spans="1:16" ht="25.5" x14ac:dyDescent="0.25">
      <c r="A65" s="190" t="s">
        <v>242</v>
      </c>
      <c r="B65" s="63" t="s">
        <v>176</v>
      </c>
      <c r="C65" s="75" t="s">
        <v>182</v>
      </c>
      <c r="D65" s="67" t="s">
        <v>160</v>
      </c>
      <c r="E65" s="94">
        <v>4.3</v>
      </c>
      <c r="F65" s="64"/>
      <c r="G65" s="71"/>
      <c r="H65" s="65"/>
      <c r="I65" s="67"/>
      <c r="J65" s="66"/>
      <c r="K65" s="82"/>
      <c r="L65" s="79"/>
      <c r="M65" s="85"/>
      <c r="N65" s="85"/>
      <c r="O65" s="85"/>
      <c r="P65" s="82"/>
    </row>
    <row r="66" spans="1:16" ht="38.25" x14ac:dyDescent="0.25">
      <c r="A66" s="190" t="s">
        <v>243</v>
      </c>
      <c r="B66" s="63" t="s">
        <v>176</v>
      </c>
      <c r="C66" s="75" t="s">
        <v>177</v>
      </c>
      <c r="D66" s="67" t="s">
        <v>178</v>
      </c>
      <c r="E66" s="80">
        <f>(41.2+67.7+36.1+38.6)/1000</f>
        <v>0.184</v>
      </c>
      <c r="F66" s="64"/>
      <c r="G66" s="71"/>
      <c r="H66" s="65"/>
      <c r="I66" s="67"/>
      <c r="J66" s="67"/>
      <c r="K66" s="82"/>
      <c r="L66" s="79"/>
      <c r="M66" s="85"/>
      <c r="N66" s="85"/>
      <c r="O66" s="85"/>
      <c r="P66" s="82"/>
    </row>
    <row r="67" spans="1:16" x14ac:dyDescent="0.25">
      <c r="A67" s="89">
        <f>A52+1</f>
        <v>26</v>
      </c>
      <c r="B67" s="87" t="s">
        <v>67</v>
      </c>
      <c r="C67" s="92" t="s">
        <v>152</v>
      </c>
      <c r="D67" s="93" t="s">
        <v>161</v>
      </c>
      <c r="E67" s="164">
        <v>1</v>
      </c>
      <c r="F67" s="94"/>
      <c r="G67" s="94"/>
      <c r="H67" s="94"/>
      <c r="I67" s="94"/>
      <c r="J67" s="94"/>
      <c r="K67" s="90"/>
      <c r="L67" s="90"/>
      <c r="M67" s="90"/>
      <c r="N67" s="90"/>
      <c r="O67" s="90"/>
      <c r="P67" s="90"/>
    </row>
    <row r="68" spans="1:16" x14ac:dyDescent="0.25">
      <c r="A68" s="183"/>
      <c r="B68" s="86"/>
      <c r="C68" s="188" t="s">
        <v>183</v>
      </c>
      <c r="D68" s="185"/>
      <c r="E68" s="186"/>
      <c r="F68" s="60"/>
      <c r="G68" s="60"/>
      <c r="H68" s="60"/>
      <c r="I68" s="60"/>
      <c r="J68" s="60"/>
      <c r="K68" s="187"/>
      <c r="L68" s="187"/>
      <c r="M68" s="187"/>
      <c r="N68" s="187"/>
      <c r="O68" s="187"/>
      <c r="P68" s="187"/>
    </row>
    <row r="69" spans="1:16" x14ac:dyDescent="0.25">
      <c r="A69" s="183"/>
      <c r="B69" s="86"/>
      <c r="C69" s="189" t="s">
        <v>180</v>
      </c>
      <c r="D69" s="185"/>
      <c r="E69" s="186"/>
      <c r="F69" s="60"/>
      <c r="G69" s="60"/>
      <c r="H69" s="60"/>
      <c r="I69" s="60"/>
      <c r="J69" s="60"/>
      <c r="K69" s="187"/>
      <c r="L69" s="187"/>
      <c r="M69" s="187"/>
      <c r="N69" s="187"/>
      <c r="O69" s="187"/>
      <c r="P69" s="187"/>
    </row>
    <row r="70" spans="1:16" ht="25.5" x14ac:dyDescent="0.25">
      <c r="A70" s="190" t="s">
        <v>219</v>
      </c>
      <c r="B70" s="63" t="s">
        <v>163</v>
      </c>
      <c r="C70" s="51" t="s">
        <v>166</v>
      </c>
      <c r="D70" s="52" t="s">
        <v>167</v>
      </c>
      <c r="E70" s="73">
        <f>3.5*0.5*1.12</f>
        <v>1.96</v>
      </c>
      <c r="F70" s="73"/>
      <c r="G70" s="60"/>
      <c r="H70" s="77"/>
      <c r="I70" s="78"/>
      <c r="J70" s="78"/>
      <c r="K70" s="74"/>
      <c r="L70" s="74"/>
      <c r="M70" s="74"/>
      <c r="N70" s="74"/>
      <c r="O70" s="74"/>
      <c r="P70" s="74"/>
    </row>
    <row r="71" spans="1:16" ht="15.75" x14ac:dyDescent="0.25">
      <c r="A71" s="190" t="s">
        <v>220</v>
      </c>
      <c r="B71" s="63" t="s">
        <v>163</v>
      </c>
      <c r="C71" s="53" t="s">
        <v>168</v>
      </c>
      <c r="D71" s="52" t="s">
        <v>169</v>
      </c>
      <c r="E71" s="73">
        <f>0.91*1.68</f>
        <v>1.53</v>
      </c>
      <c r="F71" s="73"/>
      <c r="G71" s="60"/>
      <c r="H71" s="77"/>
      <c r="I71" s="78"/>
      <c r="J71" s="78"/>
      <c r="K71" s="74"/>
      <c r="L71" s="74"/>
      <c r="M71" s="74"/>
      <c r="N71" s="74"/>
      <c r="O71" s="74"/>
      <c r="P71" s="74"/>
    </row>
    <row r="72" spans="1:16" ht="15.75" x14ac:dyDescent="0.25">
      <c r="A72" s="190" t="s">
        <v>221</v>
      </c>
      <c r="B72" s="63" t="s">
        <v>163</v>
      </c>
      <c r="C72" s="53" t="s">
        <v>170</v>
      </c>
      <c r="D72" s="52" t="s">
        <v>169</v>
      </c>
      <c r="E72" s="73">
        <f>0.16*E71</f>
        <v>0.24</v>
      </c>
      <c r="F72" s="73"/>
      <c r="G72" s="60"/>
      <c r="H72" s="77"/>
      <c r="I72" s="78"/>
      <c r="J72" s="78"/>
      <c r="K72" s="74"/>
      <c r="L72" s="74"/>
      <c r="M72" s="74"/>
      <c r="N72" s="74"/>
      <c r="O72" s="74"/>
      <c r="P72" s="74"/>
    </row>
    <row r="73" spans="1:16" ht="15.75" x14ac:dyDescent="0.25">
      <c r="A73" s="190" t="s">
        <v>222</v>
      </c>
      <c r="B73" s="63" t="s">
        <v>163</v>
      </c>
      <c r="C73" s="53" t="s">
        <v>171</v>
      </c>
      <c r="D73" s="52" t="s">
        <v>169</v>
      </c>
      <c r="E73" s="73">
        <f>0.2*E70+E71+E72</f>
        <v>2.16</v>
      </c>
      <c r="F73" s="73"/>
      <c r="G73" s="60"/>
      <c r="H73" s="77"/>
      <c r="I73" s="78"/>
      <c r="J73" s="78"/>
      <c r="K73" s="74"/>
      <c r="L73" s="74"/>
      <c r="M73" s="74"/>
      <c r="N73" s="74"/>
      <c r="O73" s="74"/>
      <c r="P73" s="74"/>
    </row>
    <row r="74" spans="1:16" ht="25.5" x14ac:dyDescent="0.25">
      <c r="A74" s="190" t="s">
        <v>223</v>
      </c>
      <c r="B74" s="63" t="s">
        <v>163</v>
      </c>
      <c r="C74" s="53" t="s">
        <v>173</v>
      </c>
      <c r="D74" s="52" t="s">
        <v>169</v>
      </c>
      <c r="E74" s="73">
        <f>E71+E72-(0.91+0.26)</f>
        <v>0.6</v>
      </c>
      <c r="F74" s="73"/>
      <c r="G74" s="60"/>
      <c r="H74" s="77"/>
      <c r="I74" s="78"/>
      <c r="J74" s="78"/>
      <c r="K74" s="74"/>
      <c r="L74" s="74"/>
      <c r="M74" s="74"/>
      <c r="N74" s="74"/>
      <c r="O74" s="74"/>
      <c r="P74" s="74"/>
    </row>
    <row r="75" spans="1:16" ht="15.75" x14ac:dyDescent="0.25">
      <c r="A75" s="190" t="s">
        <v>224</v>
      </c>
      <c r="B75" s="63" t="s">
        <v>163</v>
      </c>
      <c r="C75" s="53" t="s">
        <v>172</v>
      </c>
      <c r="D75" s="52" t="s">
        <v>169</v>
      </c>
      <c r="E75" s="73">
        <f>0.16*E74</f>
        <v>0.1</v>
      </c>
      <c r="F75" s="73"/>
      <c r="G75" s="60"/>
      <c r="H75" s="77"/>
      <c r="I75" s="78"/>
      <c r="J75" s="78"/>
      <c r="K75" s="74"/>
      <c r="L75" s="74"/>
      <c r="M75" s="74"/>
      <c r="N75" s="74"/>
      <c r="O75" s="74"/>
      <c r="P75" s="74"/>
    </row>
    <row r="76" spans="1:16" x14ac:dyDescent="0.25">
      <c r="A76" s="89"/>
      <c r="B76" s="84"/>
      <c r="C76" s="55" t="s">
        <v>184</v>
      </c>
      <c r="D76" s="67"/>
      <c r="E76" s="67"/>
      <c r="F76" s="64"/>
      <c r="G76" s="64"/>
      <c r="H76" s="65"/>
      <c r="I76" s="65"/>
      <c r="J76" s="65"/>
      <c r="K76" s="82"/>
      <c r="L76" s="79"/>
      <c r="M76" s="85"/>
      <c r="N76" s="85"/>
      <c r="O76" s="85"/>
      <c r="P76" s="82"/>
    </row>
    <row r="77" spans="1:16" x14ac:dyDescent="0.25">
      <c r="A77" s="190" t="s">
        <v>244</v>
      </c>
      <c r="B77" s="63" t="s">
        <v>163</v>
      </c>
      <c r="C77" s="75" t="s">
        <v>175</v>
      </c>
      <c r="D77" s="83" t="s">
        <v>105</v>
      </c>
      <c r="E77" s="67">
        <f>E70</f>
        <v>1.96</v>
      </c>
      <c r="F77" s="64"/>
      <c r="G77" s="71"/>
      <c r="H77" s="65"/>
      <c r="I77" s="66"/>
      <c r="J77" s="66"/>
      <c r="K77" s="82"/>
      <c r="L77" s="79"/>
      <c r="M77" s="85"/>
      <c r="N77" s="85"/>
      <c r="O77" s="85"/>
      <c r="P77" s="82"/>
    </row>
    <row r="78" spans="1:16" x14ac:dyDescent="0.25">
      <c r="A78" s="190" t="s">
        <v>245</v>
      </c>
      <c r="B78" s="63" t="s">
        <v>176</v>
      </c>
      <c r="C78" s="75" t="s">
        <v>181</v>
      </c>
      <c r="D78" s="67" t="s">
        <v>160</v>
      </c>
      <c r="E78" s="67">
        <v>0.26</v>
      </c>
      <c r="F78" s="64"/>
      <c r="G78" s="71"/>
      <c r="H78" s="65"/>
      <c r="I78" s="66"/>
      <c r="J78" s="66"/>
      <c r="K78" s="82"/>
      <c r="L78" s="79"/>
      <c r="M78" s="85"/>
      <c r="N78" s="85"/>
      <c r="O78" s="85"/>
      <c r="P78" s="82"/>
    </row>
    <row r="79" spans="1:16" ht="25.5" x14ac:dyDescent="0.25">
      <c r="A79" s="190" t="s">
        <v>246</v>
      </c>
      <c r="B79" s="63" t="s">
        <v>176</v>
      </c>
      <c r="C79" s="75" t="s">
        <v>182</v>
      </c>
      <c r="D79" s="67" t="s">
        <v>160</v>
      </c>
      <c r="E79" s="67">
        <v>0.91</v>
      </c>
      <c r="F79" s="64"/>
      <c r="G79" s="71"/>
      <c r="H79" s="65"/>
      <c r="I79" s="67"/>
      <c r="J79" s="66"/>
      <c r="K79" s="82"/>
      <c r="L79" s="79"/>
      <c r="M79" s="85"/>
      <c r="N79" s="85"/>
      <c r="O79" s="85"/>
      <c r="P79" s="82"/>
    </row>
    <row r="80" spans="1:16" ht="38.25" x14ac:dyDescent="0.25">
      <c r="A80" s="190" t="s">
        <v>247</v>
      </c>
      <c r="B80" s="63" t="s">
        <v>176</v>
      </c>
      <c r="C80" s="75" t="s">
        <v>177</v>
      </c>
      <c r="D80" s="67" t="s">
        <v>178</v>
      </c>
      <c r="E80" s="80">
        <f>59.6/1000</f>
        <v>0.06</v>
      </c>
      <c r="F80" s="64"/>
      <c r="G80" s="71"/>
      <c r="H80" s="65"/>
      <c r="I80" s="67"/>
      <c r="J80" s="67"/>
      <c r="K80" s="82"/>
      <c r="L80" s="79"/>
      <c r="M80" s="85"/>
      <c r="N80" s="85"/>
      <c r="O80" s="85"/>
      <c r="P80" s="82"/>
    </row>
    <row r="81" spans="1:16" x14ac:dyDescent="0.25">
      <c r="A81" s="183"/>
      <c r="B81" s="86"/>
      <c r="C81" s="184"/>
      <c r="D81" s="185"/>
      <c r="E81" s="186"/>
      <c r="F81" s="60"/>
      <c r="G81" s="60"/>
      <c r="H81" s="60"/>
      <c r="I81" s="60"/>
      <c r="J81" s="60"/>
      <c r="K81" s="187"/>
      <c r="L81" s="187"/>
      <c r="M81" s="187"/>
      <c r="N81" s="187"/>
      <c r="O81" s="187"/>
      <c r="P81" s="187"/>
    </row>
    <row r="82" spans="1:16" x14ac:dyDescent="0.25">
      <c r="A82" s="89">
        <f>1+A67</f>
        <v>27</v>
      </c>
      <c r="B82" s="87" t="s">
        <v>67</v>
      </c>
      <c r="C82" s="92" t="s">
        <v>190</v>
      </c>
      <c r="D82" s="93" t="s">
        <v>161</v>
      </c>
      <c r="E82" s="164">
        <v>5</v>
      </c>
      <c r="F82" s="94"/>
      <c r="G82" s="94"/>
      <c r="H82" s="94"/>
      <c r="I82" s="94"/>
      <c r="J82" s="94"/>
      <c r="K82" s="90"/>
      <c r="L82" s="90"/>
      <c r="M82" s="90"/>
      <c r="N82" s="90"/>
      <c r="O82" s="90"/>
      <c r="P82" s="90"/>
    </row>
    <row r="83" spans="1:16" ht="25.5" x14ac:dyDescent="0.25">
      <c r="A83" s="89">
        <f t="shared" si="5"/>
        <v>28</v>
      </c>
      <c r="B83" s="87" t="s">
        <v>67</v>
      </c>
      <c r="C83" s="92" t="s">
        <v>394</v>
      </c>
      <c r="D83" s="93" t="s">
        <v>161</v>
      </c>
      <c r="E83" s="164">
        <v>14</v>
      </c>
      <c r="F83" s="94"/>
      <c r="G83" s="94"/>
      <c r="H83" s="94"/>
      <c r="I83" s="94"/>
      <c r="J83" s="94"/>
      <c r="K83" s="90"/>
      <c r="L83" s="90"/>
      <c r="M83" s="90"/>
      <c r="N83" s="90"/>
      <c r="O83" s="90"/>
      <c r="P83" s="90"/>
    </row>
    <row r="84" spans="1:16" ht="25.5" x14ac:dyDescent="0.25">
      <c r="A84" s="89">
        <f t="shared" si="5"/>
        <v>29</v>
      </c>
      <c r="B84" s="87" t="s">
        <v>67</v>
      </c>
      <c r="C84" s="92" t="s">
        <v>275</v>
      </c>
      <c r="D84" s="93" t="s">
        <v>161</v>
      </c>
      <c r="E84" s="164">
        <v>8</v>
      </c>
      <c r="F84" s="94"/>
      <c r="G84" s="94"/>
      <c r="H84" s="94"/>
      <c r="I84" s="94"/>
      <c r="J84" s="94"/>
      <c r="K84" s="90"/>
      <c r="L84" s="90"/>
      <c r="M84" s="90"/>
      <c r="N84" s="90"/>
      <c r="O84" s="90"/>
      <c r="P84" s="90"/>
    </row>
    <row r="85" spans="1:16" x14ac:dyDescent="0.25">
      <c r="A85" s="101"/>
      <c r="B85" s="95"/>
      <c r="C85" s="102"/>
      <c r="D85" s="103"/>
      <c r="E85" s="119"/>
      <c r="F85" s="104"/>
      <c r="G85" s="104"/>
      <c r="H85" s="104"/>
      <c r="I85" s="104"/>
      <c r="J85" s="104"/>
      <c r="K85" s="105"/>
      <c r="L85" s="105"/>
      <c r="M85" s="105"/>
      <c r="N85" s="105"/>
      <c r="O85" s="105"/>
      <c r="P85" s="105"/>
    </row>
    <row r="86" spans="1:16" ht="25.5" x14ac:dyDescent="0.25">
      <c r="A86" s="89">
        <f>A84+1</f>
        <v>30</v>
      </c>
      <c r="B86" s="87" t="s">
        <v>67</v>
      </c>
      <c r="C86" s="191" t="s">
        <v>218</v>
      </c>
      <c r="D86" s="192" t="s">
        <v>161</v>
      </c>
      <c r="E86" s="193">
        <v>1</v>
      </c>
      <c r="F86" s="94"/>
      <c r="G86" s="94"/>
      <c r="H86" s="94"/>
      <c r="I86" s="94"/>
      <c r="J86" s="94"/>
      <c r="K86" s="90"/>
      <c r="L86" s="90"/>
      <c r="M86" s="90"/>
      <c r="N86" s="90"/>
      <c r="O86" s="90"/>
      <c r="P86" s="90"/>
    </row>
    <row r="87" spans="1:16" x14ac:dyDescent="0.25">
      <c r="A87" s="183"/>
      <c r="B87" s="86"/>
      <c r="C87" s="189" t="s">
        <v>180</v>
      </c>
      <c r="D87" s="185"/>
      <c r="E87" s="186"/>
      <c r="F87" s="60"/>
      <c r="G87" s="60"/>
      <c r="H87" s="60"/>
      <c r="I87" s="60"/>
      <c r="J87" s="60"/>
      <c r="K87" s="187"/>
      <c r="L87" s="187"/>
      <c r="M87" s="187"/>
      <c r="N87" s="187"/>
      <c r="O87" s="187"/>
      <c r="P87" s="187"/>
    </row>
    <row r="88" spans="1:16" ht="25.5" x14ac:dyDescent="0.25">
      <c r="A88" s="190" t="s">
        <v>254</v>
      </c>
      <c r="B88" s="63" t="s">
        <v>163</v>
      </c>
      <c r="C88" s="53" t="s">
        <v>210</v>
      </c>
      <c r="D88" s="52" t="s">
        <v>169</v>
      </c>
      <c r="E88" s="73">
        <f>1.2*1.2*0.8</f>
        <v>1.1499999999999999</v>
      </c>
      <c r="F88" s="73"/>
      <c r="G88" s="60"/>
      <c r="H88" s="77"/>
      <c r="I88" s="78"/>
      <c r="J88" s="78"/>
      <c r="K88" s="74"/>
      <c r="L88" s="74"/>
      <c r="M88" s="74"/>
      <c r="N88" s="74"/>
      <c r="O88" s="74"/>
      <c r="P88" s="74"/>
    </row>
    <row r="89" spans="1:16" x14ac:dyDescent="0.25">
      <c r="A89" s="194"/>
      <c r="B89" s="84"/>
      <c r="C89" s="55" t="s">
        <v>207</v>
      </c>
      <c r="D89" s="67"/>
      <c r="E89" s="67"/>
      <c r="F89" s="64"/>
      <c r="G89" s="64"/>
      <c r="H89" s="65"/>
      <c r="I89" s="65"/>
      <c r="J89" s="65"/>
      <c r="K89" s="82"/>
      <c r="L89" s="79"/>
      <c r="M89" s="85"/>
      <c r="N89" s="85"/>
      <c r="O89" s="85"/>
      <c r="P89" s="82"/>
    </row>
    <row r="90" spans="1:16" x14ac:dyDescent="0.25">
      <c r="A90" s="190" t="s">
        <v>255</v>
      </c>
      <c r="B90" s="63" t="s">
        <v>163</v>
      </c>
      <c r="C90" s="75" t="s">
        <v>175</v>
      </c>
      <c r="D90" s="83" t="s">
        <v>105</v>
      </c>
      <c r="E90" s="73">
        <f>1.2*1.2*1.12</f>
        <v>1.61</v>
      </c>
      <c r="F90" s="64"/>
      <c r="G90" s="71"/>
      <c r="H90" s="65"/>
      <c r="I90" s="66"/>
      <c r="J90" s="66"/>
      <c r="K90" s="82"/>
      <c r="L90" s="79"/>
      <c r="M90" s="85"/>
      <c r="N90" s="85"/>
      <c r="O90" s="85"/>
      <c r="P90" s="82"/>
    </row>
    <row r="91" spans="1:16" x14ac:dyDescent="0.25">
      <c r="A91" s="190" t="s">
        <v>256</v>
      </c>
      <c r="B91" s="63" t="s">
        <v>176</v>
      </c>
      <c r="C91" s="75" t="s">
        <v>188</v>
      </c>
      <c r="D91" s="67" t="s">
        <v>160</v>
      </c>
      <c r="E91" s="73">
        <f>1.2*1.2*0.6</f>
        <v>0.86</v>
      </c>
      <c r="F91" s="64"/>
      <c r="G91" s="71"/>
      <c r="H91" s="65"/>
      <c r="I91" s="66"/>
      <c r="J91" s="66"/>
      <c r="K91" s="82"/>
      <c r="L91" s="79"/>
      <c r="M91" s="85"/>
      <c r="N91" s="85"/>
      <c r="O91" s="85"/>
      <c r="P91" s="82"/>
    </row>
    <row r="92" spans="1:16" ht="25.5" x14ac:dyDescent="0.25">
      <c r="A92" s="190" t="s">
        <v>257</v>
      </c>
      <c r="B92" s="63" t="s">
        <v>176</v>
      </c>
      <c r="C92" s="75" t="s">
        <v>182</v>
      </c>
      <c r="D92" s="67" t="s">
        <v>160</v>
      </c>
      <c r="E92" s="195">
        <v>0.45</v>
      </c>
      <c r="F92" s="64"/>
      <c r="G92" s="71"/>
      <c r="H92" s="65"/>
      <c r="I92" s="67"/>
      <c r="J92" s="66"/>
      <c r="K92" s="82"/>
      <c r="L92" s="79"/>
      <c r="M92" s="85"/>
      <c r="N92" s="85"/>
      <c r="O92" s="85"/>
      <c r="P92" s="82"/>
    </row>
    <row r="93" spans="1:16" x14ac:dyDescent="0.25">
      <c r="A93" s="116"/>
      <c r="B93" s="112"/>
      <c r="C93" s="96"/>
      <c r="D93" s="83"/>
      <c r="E93" s="117"/>
      <c r="F93" s="100"/>
      <c r="G93" s="71"/>
      <c r="H93" s="113"/>
      <c r="I93" s="98"/>
      <c r="J93" s="118"/>
      <c r="K93" s="114"/>
      <c r="L93" s="99"/>
      <c r="M93" s="115"/>
      <c r="N93" s="115"/>
      <c r="O93" s="115"/>
      <c r="P93" s="114"/>
    </row>
    <row r="94" spans="1:16" x14ac:dyDescent="0.25">
      <c r="A94" s="190" t="s">
        <v>258</v>
      </c>
      <c r="B94" s="63" t="s">
        <v>176</v>
      </c>
      <c r="C94" s="102" t="s">
        <v>208</v>
      </c>
      <c r="D94" s="83" t="s">
        <v>105</v>
      </c>
      <c r="E94" s="73">
        <v>1.63</v>
      </c>
      <c r="F94" s="64"/>
      <c r="G94" s="71"/>
      <c r="H94" s="65"/>
      <c r="I94" s="66"/>
      <c r="J94" s="66"/>
      <c r="K94" s="82"/>
      <c r="L94" s="79"/>
      <c r="M94" s="85"/>
      <c r="N94" s="85"/>
      <c r="O94" s="85"/>
      <c r="P94" s="82"/>
    </row>
    <row r="95" spans="1:16" ht="25.5" x14ac:dyDescent="0.25">
      <c r="A95" s="190" t="s">
        <v>259</v>
      </c>
      <c r="B95" s="63" t="s">
        <v>176</v>
      </c>
      <c r="C95" s="102" t="s">
        <v>209</v>
      </c>
      <c r="D95" s="83" t="s">
        <v>105</v>
      </c>
      <c r="E95" s="73">
        <v>1.63</v>
      </c>
      <c r="F95" s="64"/>
      <c r="G95" s="71"/>
      <c r="H95" s="65"/>
      <c r="I95" s="66"/>
      <c r="J95" s="66"/>
      <c r="K95" s="82"/>
      <c r="L95" s="79"/>
      <c r="M95" s="85"/>
      <c r="N95" s="85"/>
      <c r="O95" s="85"/>
      <c r="P95" s="82"/>
    </row>
    <row r="96" spans="1:16" x14ac:dyDescent="0.25">
      <c r="A96" s="101"/>
      <c r="B96" s="95"/>
      <c r="C96" s="102"/>
      <c r="D96" s="103"/>
      <c r="E96" s="119"/>
      <c r="F96" s="104"/>
      <c r="G96" s="104"/>
      <c r="H96" s="104"/>
      <c r="I96" s="104"/>
      <c r="J96" s="104"/>
      <c r="K96" s="105"/>
      <c r="L96" s="105"/>
      <c r="M96" s="105"/>
      <c r="N96" s="105"/>
      <c r="O96" s="105"/>
      <c r="P96" s="105"/>
    </row>
    <row r="97" spans="1:16" ht="25.5" x14ac:dyDescent="0.25">
      <c r="A97" s="89">
        <f>A86+1</f>
        <v>31</v>
      </c>
      <c r="B97" s="87" t="s">
        <v>67</v>
      </c>
      <c r="C97" s="191" t="s">
        <v>217</v>
      </c>
      <c r="D97" s="192" t="s">
        <v>161</v>
      </c>
      <c r="E97" s="193">
        <v>1</v>
      </c>
      <c r="F97" s="94"/>
      <c r="G97" s="94"/>
      <c r="H97" s="94"/>
      <c r="I97" s="94"/>
      <c r="J97" s="94"/>
      <c r="K97" s="90"/>
      <c r="L97" s="90"/>
      <c r="M97" s="90"/>
      <c r="N97" s="90"/>
      <c r="O97" s="90"/>
      <c r="P97" s="90"/>
    </row>
    <row r="98" spans="1:16" x14ac:dyDescent="0.25">
      <c r="A98" s="183"/>
      <c r="B98" s="86"/>
      <c r="C98" s="189" t="s">
        <v>180</v>
      </c>
      <c r="D98" s="185"/>
      <c r="E98" s="186"/>
      <c r="F98" s="60"/>
      <c r="G98" s="60"/>
      <c r="H98" s="60"/>
      <c r="I98" s="60"/>
      <c r="J98" s="60"/>
      <c r="K98" s="187"/>
      <c r="L98" s="187"/>
      <c r="M98" s="187"/>
      <c r="N98" s="187"/>
      <c r="O98" s="187"/>
      <c r="P98" s="187"/>
    </row>
    <row r="99" spans="1:16" ht="25.5" x14ac:dyDescent="0.25">
      <c r="A99" s="190" t="s">
        <v>248</v>
      </c>
      <c r="B99" s="63" t="s">
        <v>163</v>
      </c>
      <c r="C99" s="53" t="s">
        <v>210</v>
      </c>
      <c r="D99" s="52" t="s">
        <v>169</v>
      </c>
      <c r="E99" s="73">
        <f>1*1*0.6</f>
        <v>0.6</v>
      </c>
      <c r="F99" s="73"/>
      <c r="G99" s="60"/>
      <c r="H99" s="77"/>
      <c r="I99" s="78"/>
      <c r="J99" s="78"/>
      <c r="K99" s="74"/>
      <c r="L99" s="74"/>
      <c r="M99" s="74"/>
      <c r="N99" s="74"/>
      <c r="O99" s="74"/>
      <c r="P99" s="74"/>
    </row>
    <row r="100" spans="1:16" x14ac:dyDescent="0.25">
      <c r="A100" s="194"/>
      <c r="B100" s="84"/>
      <c r="C100" s="55" t="s">
        <v>207</v>
      </c>
      <c r="D100" s="67"/>
      <c r="E100" s="67"/>
      <c r="F100" s="64"/>
      <c r="G100" s="64"/>
      <c r="H100" s="65"/>
      <c r="I100" s="65"/>
      <c r="J100" s="65"/>
      <c r="K100" s="82"/>
      <c r="L100" s="79"/>
      <c r="M100" s="85"/>
      <c r="N100" s="85"/>
      <c r="O100" s="85"/>
      <c r="P100" s="82"/>
    </row>
    <row r="101" spans="1:16" x14ac:dyDescent="0.25">
      <c r="A101" s="190" t="s">
        <v>249</v>
      </c>
      <c r="B101" s="63" t="s">
        <v>163</v>
      </c>
      <c r="C101" s="75" t="s">
        <v>175</v>
      </c>
      <c r="D101" s="83" t="s">
        <v>105</v>
      </c>
      <c r="E101" s="73">
        <f>1*1*1.12</f>
        <v>1.1200000000000001</v>
      </c>
      <c r="F101" s="64"/>
      <c r="G101" s="71"/>
      <c r="H101" s="65"/>
      <c r="I101" s="66"/>
      <c r="J101" s="66"/>
      <c r="K101" s="82"/>
      <c r="L101" s="79"/>
      <c r="M101" s="85"/>
      <c r="N101" s="85"/>
      <c r="O101" s="85"/>
      <c r="P101" s="82"/>
    </row>
    <row r="102" spans="1:16" x14ac:dyDescent="0.25">
      <c r="A102" s="190" t="s">
        <v>250</v>
      </c>
      <c r="B102" s="63" t="s">
        <v>176</v>
      </c>
      <c r="C102" s="75" t="s">
        <v>188</v>
      </c>
      <c r="D102" s="67" t="s">
        <v>160</v>
      </c>
      <c r="E102" s="73">
        <f>1*1*0.6</f>
        <v>0.6</v>
      </c>
      <c r="F102" s="64"/>
      <c r="G102" s="71"/>
      <c r="H102" s="65"/>
      <c r="I102" s="66"/>
      <c r="J102" s="66"/>
      <c r="K102" s="82"/>
      <c r="L102" s="79"/>
      <c r="M102" s="85"/>
      <c r="N102" s="85"/>
      <c r="O102" s="85"/>
      <c r="P102" s="82"/>
    </row>
    <row r="103" spans="1:16" ht="25.5" x14ac:dyDescent="0.25">
      <c r="A103" s="190" t="s">
        <v>251</v>
      </c>
      <c r="B103" s="63" t="s">
        <v>176</v>
      </c>
      <c r="C103" s="75" t="s">
        <v>182</v>
      </c>
      <c r="D103" s="67" t="s">
        <v>160</v>
      </c>
      <c r="E103" s="195">
        <v>0.1</v>
      </c>
      <c r="F103" s="64"/>
      <c r="G103" s="71"/>
      <c r="H103" s="65"/>
      <c r="I103" s="67"/>
      <c r="J103" s="66"/>
      <c r="K103" s="82"/>
      <c r="L103" s="79"/>
      <c r="M103" s="85"/>
      <c r="N103" s="85"/>
      <c r="O103" s="85"/>
      <c r="P103" s="82"/>
    </row>
    <row r="104" spans="1:16" x14ac:dyDescent="0.25">
      <c r="A104" s="116"/>
      <c r="B104" s="112"/>
      <c r="C104" s="96"/>
      <c r="D104" s="83"/>
      <c r="E104" s="117"/>
      <c r="F104" s="100"/>
      <c r="G104" s="71"/>
      <c r="H104" s="113"/>
      <c r="I104" s="98"/>
      <c r="J104" s="118"/>
      <c r="K104" s="114"/>
      <c r="L104" s="99"/>
      <c r="M104" s="115"/>
      <c r="N104" s="115"/>
      <c r="O104" s="115"/>
      <c r="P104" s="114"/>
    </row>
    <row r="105" spans="1:16" x14ac:dyDescent="0.25">
      <c r="A105" s="190" t="s">
        <v>252</v>
      </c>
      <c r="B105" s="63" t="s">
        <v>176</v>
      </c>
      <c r="C105" s="102" t="s">
        <v>208</v>
      </c>
      <c r="D105" s="83" t="s">
        <v>105</v>
      </c>
      <c r="E105" s="73">
        <v>0.34</v>
      </c>
      <c r="F105" s="64"/>
      <c r="G105" s="71"/>
      <c r="H105" s="65"/>
      <c r="I105" s="66"/>
      <c r="J105" s="66"/>
      <c r="K105" s="82"/>
      <c r="L105" s="79"/>
      <c r="M105" s="85"/>
      <c r="N105" s="85"/>
      <c r="O105" s="85"/>
      <c r="P105" s="82"/>
    </row>
    <row r="106" spans="1:16" ht="25.5" x14ac:dyDescent="0.25">
      <c r="A106" s="190" t="s">
        <v>253</v>
      </c>
      <c r="B106" s="63" t="s">
        <v>176</v>
      </c>
      <c r="C106" s="102" t="s">
        <v>209</v>
      </c>
      <c r="D106" s="83" t="s">
        <v>105</v>
      </c>
      <c r="E106" s="73">
        <v>0.34</v>
      </c>
      <c r="F106" s="64"/>
      <c r="G106" s="71"/>
      <c r="H106" s="65"/>
      <c r="I106" s="66"/>
      <c r="J106" s="66"/>
      <c r="K106" s="82"/>
      <c r="L106" s="79"/>
      <c r="M106" s="85"/>
      <c r="N106" s="85"/>
      <c r="O106" s="85"/>
      <c r="P106" s="82"/>
    </row>
    <row r="107" spans="1:16" x14ac:dyDescent="0.25">
      <c r="A107" s="101"/>
      <c r="B107" s="95"/>
      <c r="C107" s="102"/>
      <c r="D107" s="103"/>
      <c r="E107" s="119"/>
      <c r="F107" s="104"/>
      <c r="G107" s="104"/>
      <c r="H107" s="104"/>
      <c r="I107" s="104"/>
      <c r="J107" s="104"/>
      <c r="K107" s="105"/>
      <c r="L107" s="105"/>
      <c r="M107" s="105"/>
      <c r="N107" s="105"/>
      <c r="O107" s="105"/>
      <c r="P107" s="105"/>
    </row>
    <row r="108" spans="1:16" x14ac:dyDescent="0.25">
      <c r="A108" s="89">
        <f>A97+1</f>
        <v>32</v>
      </c>
      <c r="B108" s="87" t="s">
        <v>67</v>
      </c>
      <c r="C108" s="92" t="s">
        <v>191</v>
      </c>
      <c r="D108" s="93" t="s">
        <v>161</v>
      </c>
      <c r="E108" s="164">
        <v>10</v>
      </c>
      <c r="F108" s="94"/>
      <c r="G108" s="94"/>
      <c r="H108" s="94"/>
      <c r="I108" s="94"/>
      <c r="J108" s="94"/>
      <c r="K108" s="90"/>
      <c r="L108" s="90"/>
      <c r="M108" s="90"/>
      <c r="N108" s="90"/>
      <c r="O108" s="90"/>
      <c r="P108" s="90"/>
    </row>
    <row r="109" spans="1:16" x14ac:dyDescent="0.25">
      <c r="A109" s="89">
        <f t="shared" si="5"/>
        <v>33</v>
      </c>
      <c r="B109" s="87" t="s">
        <v>67</v>
      </c>
      <c r="C109" s="92" t="s">
        <v>192</v>
      </c>
      <c r="D109" s="93" t="s">
        <v>99</v>
      </c>
      <c r="E109" s="164">
        <v>51</v>
      </c>
      <c r="F109" s="94"/>
      <c r="G109" s="94"/>
      <c r="H109" s="94"/>
      <c r="I109" s="94"/>
      <c r="J109" s="94"/>
      <c r="K109" s="90"/>
      <c r="L109" s="90"/>
      <c r="M109" s="90"/>
      <c r="N109" s="90"/>
      <c r="O109" s="90"/>
      <c r="P109" s="90"/>
    </row>
    <row r="110" spans="1:16" ht="25.5" x14ac:dyDescent="0.25">
      <c r="A110" s="89">
        <f t="shared" si="5"/>
        <v>34</v>
      </c>
      <c r="B110" s="87" t="s">
        <v>67</v>
      </c>
      <c r="C110" s="92" t="s">
        <v>193</v>
      </c>
      <c r="D110" s="93" t="s">
        <v>161</v>
      </c>
      <c r="E110" s="164">
        <v>1</v>
      </c>
      <c r="F110" s="94"/>
      <c r="G110" s="94"/>
      <c r="H110" s="94"/>
      <c r="I110" s="94"/>
      <c r="J110" s="94"/>
      <c r="K110" s="90"/>
      <c r="L110" s="90"/>
      <c r="M110" s="90"/>
      <c r="N110" s="90"/>
      <c r="O110" s="90"/>
      <c r="P110" s="90"/>
    </row>
    <row r="111" spans="1:16" ht="25.5" x14ac:dyDescent="0.25">
      <c r="A111" s="89">
        <f t="shared" si="5"/>
        <v>35</v>
      </c>
      <c r="B111" s="87" t="s">
        <v>67</v>
      </c>
      <c r="C111" s="92" t="s">
        <v>194</v>
      </c>
      <c r="D111" s="93" t="s">
        <v>161</v>
      </c>
      <c r="E111" s="164">
        <v>1</v>
      </c>
      <c r="F111" s="94"/>
      <c r="G111" s="94"/>
      <c r="H111" s="94"/>
      <c r="I111" s="94"/>
      <c r="J111" s="94"/>
      <c r="K111" s="90"/>
      <c r="L111" s="90"/>
      <c r="M111" s="90"/>
      <c r="N111" s="90"/>
      <c r="O111" s="90"/>
      <c r="P111" s="90"/>
    </row>
    <row r="112" spans="1:16" x14ac:dyDescent="0.25">
      <c r="A112" s="89">
        <f t="shared" si="5"/>
        <v>36</v>
      </c>
      <c r="B112" s="87" t="s">
        <v>67</v>
      </c>
      <c r="C112" s="92" t="s">
        <v>153</v>
      </c>
      <c r="D112" s="93" t="s">
        <v>161</v>
      </c>
      <c r="E112" s="164">
        <v>3</v>
      </c>
      <c r="F112" s="94"/>
      <c r="G112" s="94"/>
      <c r="H112" s="94"/>
      <c r="I112" s="94"/>
      <c r="J112" s="94"/>
      <c r="K112" s="90"/>
      <c r="L112" s="90"/>
      <c r="M112" s="90"/>
      <c r="N112" s="90"/>
      <c r="O112" s="90"/>
      <c r="P112" s="90"/>
    </row>
    <row r="113" spans="1:16" x14ac:dyDescent="0.25">
      <c r="A113" s="89">
        <f t="shared" si="5"/>
        <v>37</v>
      </c>
      <c r="B113" s="87" t="s">
        <v>67</v>
      </c>
      <c r="C113" s="92" t="s">
        <v>154</v>
      </c>
      <c r="D113" s="93" t="s">
        <v>161</v>
      </c>
      <c r="E113" s="164">
        <v>1</v>
      </c>
      <c r="F113" s="94"/>
      <c r="G113" s="94"/>
      <c r="H113" s="94"/>
      <c r="I113" s="94"/>
      <c r="J113" s="94"/>
      <c r="K113" s="90"/>
      <c r="L113" s="90"/>
      <c r="M113" s="90"/>
      <c r="N113" s="90"/>
      <c r="O113" s="90"/>
      <c r="P113" s="90"/>
    </row>
    <row r="114" spans="1:16" x14ac:dyDescent="0.25">
      <c r="A114" s="89">
        <f t="shared" si="5"/>
        <v>38</v>
      </c>
      <c r="B114" s="87" t="s">
        <v>67</v>
      </c>
      <c r="C114" s="92" t="s">
        <v>155</v>
      </c>
      <c r="D114" s="93" t="s">
        <v>161</v>
      </c>
      <c r="E114" s="164">
        <v>12</v>
      </c>
      <c r="F114" s="94"/>
      <c r="G114" s="94"/>
      <c r="H114" s="94"/>
      <c r="I114" s="94"/>
      <c r="J114" s="94"/>
      <c r="K114" s="90"/>
      <c r="L114" s="90"/>
      <c r="M114" s="90"/>
      <c r="N114" s="90"/>
      <c r="O114" s="90"/>
      <c r="P114" s="90"/>
    </row>
    <row r="115" spans="1:16" x14ac:dyDescent="0.25">
      <c r="A115" s="89">
        <f t="shared" si="5"/>
        <v>39</v>
      </c>
      <c r="B115" s="87" t="s">
        <v>67</v>
      </c>
      <c r="C115" s="92" t="s">
        <v>156</v>
      </c>
      <c r="D115" s="93" t="s">
        <v>161</v>
      </c>
      <c r="E115" s="164">
        <v>2</v>
      </c>
      <c r="F115" s="94"/>
      <c r="G115" s="94"/>
      <c r="H115" s="94"/>
      <c r="I115" s="94"/>
      <c r="J115" s="94"/>
      <c r="K115" s="90"/>
      <c r="L115" s="90"/>
      <c r="M115" s="90"/>
      <c r="N115" s="90"/>
      <c r="O115" s="90"/>
      <c r="P115" s="90"/>
    </row>
    <row r="116" spans="1:16" x14ac:dyDescent="0.25">
      <c r="A116" s="89">
        <f t="shared" si="5"/>
        <v>40</v>
      </c>
      <c r="B116" s="87" t="s">
        <v>67</v>
      </c>
      <c r="C116" s="92" t="s">
        <v>157</v>
      </c>
      <c r="D116" s="93" t="s">
        <v>105</v>
      </c>
      <c r="E116" s="94">
        <v>440</v>
      </c>
      <c r="F116" s="94"/>
      <c r="G116" s="94"/>
      <c r="H116" s="94"/>
      <c r="I116" s="94"/>
      <c r="J116" s="94"/>
      <c r="K116" s="90"/>
      <c r="L116" s="90"/>
      <c r="M116" s="90"/>
      <c r="N116" s="90"/>
      <c r="O116" s="90"/>
      <c r="P116" s="90"/>
    </row>
    <row r="117" spans="1:16" x14ac:dyDescent="0.25">
      <c r="A117" s="89">
        <f t="shared" si="5"/>
        <v>41</v>
      </c>
      <c r="B117" s="87" t="s">
        <v>67</v>
      </c>
      <c r="C117" s="196" t="s">
        <v>206</v>
      </c>
      <c r="D117" s="93" t="s">
        <v>105</v>
      </c>
      <c r="E117" s="94">
        <v>125</v>
      </c>
      <c r="F117" s="94"/>
      <c r="G117" s="94"/>
      <c r="H117" s="94"/>
      <c r="I117" s="94"/>
      <c r="J117" s="94"/>
      <c r="K117" s="90"/>
      <c r="L117" s="90"/>
      <c r="M117" s="90"/>
      <c r="N117" s="90"/>
      <c r="O117" s="90"/>
      <c r="P117" s="90"/>
    </row>
    <row r="118" spans="1:16" x14ac:dyDescent="0.25">
      <c r="A118" s="89">
        <f>1+A117</f>
        <v>42</v>
      </c>
      <c r="B118" s="87" t="s">
        <v>67</v>
      </c>
      <c r="C118" s="92" t="s">
        <v>158</v>
      </c>
      <c r="D118" s="93" t="s">
        <v>161</v>
      </c>
      <c r="E118" s="164">
        <v>2</v>
      </c>
      <c r="F118" s="94"/>
      <c r="G118" s="94"/>
      <c r="H118" s="94"/>
      <c r="I118" s="94"/>
      <c r="J118" s="94"/>
      <c r="K118" s="90"/>
      <c r="L118" s="90"/>
      <c r="M118" s="90"/>
      <c r="N118" s="90"/>
      <c r="O118" s="90"/>
      <c r="P118" s="90"/>
    </row>
    <row r="119" spans="1:16" x14ac:dyDescent="0.25">
      <c r="A119" s="101"/>
      <c r="B119" s="95"/>
      <c r="C119" s="102"/>
      <c r="D119" s="103"/>
      <c r="E119" s="119"/>
      <c r="F119" s="104"/>
      <c r="G119" s="104"/>
      <c r="H119" s="104"/>
      <c r="I119" s="104"/>
      <c r="J119" s="104"/>
      <c r="K119" s="105"/>
      <c r="L119" s="105"/>
      <c r="M119" s="105"/>
      <c r="N119" s="105"/>
      <c r="O119" s="105"/>
      <c r="P119" s="105"/>
    </row>
    <row r="120" spans="1:16" x14ac:dyDescent="0.25">
      <c r="A120" s="89">
        <f>1+A118</f>
        <v>43</v>
      </c>
      <c r="B120" s="87" t="s">
        <v>67</v>
      </c>
      <c r="C120" s="191" t="s">
        <v>185</v>
      </c>
      <c r="D120" s="93"/>
      <c r="E120" s="94"/>
      <c r="F120" s="94"/>
      <c r="G120" s="94"/>
      <c r="H120" s="94"/>
      <c r="I120" s="94"/>
      <c r="J120" s="94"/>
      <c r="K120" s="90"/>
      <c r="L120" s="90"/>
      <c r="M120" s="90"/>
      <c r="N120" s="90"/>
      <c r="O120" s="90"/>
      <c r="P120" s="90"/>
    </row>
    <row r="121" spans="1:16" x14ac:dyDescent="0.25">
      <c r="A121" s="183"/>
      <c r="B121" s="86"/>
      <c r="C121" s="189" t="s">
        <v>180</v>
      </c>
      <c r="D121" s="185"/>
      <c r="E121" s="186"/>
      <c r="F121" s="60"/>
      <c r="G121" s="60"/>
      <c r="H121" s="60"/>
      <c r="I121" s="60"/>
      <c r="J121" s="60"/>
      <c r="K121" s="187"/>
      <c r="L121" s="187"/>
      <c r="M121" s="187"/>
      <c r="N121" s="187"/>
      <c r="O121" s="187"/>
      <c r="P121" s="187"/>
    </row>
    <row r="122" spans="1:16" ht="25.5" x14ac:dyDescent="0.25">
      <c r="A122" s="197" t="s">
        <v>260</v>
      </c>
      <c r="B122" s="63" t="s">
        <v>163</v>
      </c>
      <c r="C122" s="53" t="s">
        <v>210</v>
      </c>
      <c r="D122" s="52" t="s">
        <v>169</v>
      </c>
      <c r="E122" s="73">
        <f>2*1.8*0.3*1.18</f>
        <v>1.27</v>
      </c>
      <c r="F122" s="73"/>
      <c r="G122" s="60"/>
      <c r="H122" s="77"/>
      <c r="I122" s="78"/>
      <c r="J122" s="78"/>
      <c r="K122" s="74"/>
      <c r="L122" s="74"/>
      <c r="M122" s="74"/>
      <c r="N122" s="74"/>
      <c r="O122" s="74"/>
      <c r="P122" s="74"/>
    </row>
    <row r="123" spans="1:16" x14ac:dyDescent="0.25">
      <c r="A123" s="194"/>
      <c r="B123" s="84"/>
      <c r="C123" s="55" t="s">
        <v>179</v>
      </c>
      <c r="D123" s="67"/>
      <c r="E123" s="67"/>
      <c r="F123" s="64"/>
      <c r="G123" s="64"/>
      <c r="H123" s="65"/>
      <c r="I123" s="65"/>
      <c r="J123" s="65"/>
      <c r="K123" s="82"/>
      <c r="L123" s="79"/>
      <c r="M123" s="85"/>
      <c r="N123" s="85"/>
      <c r="O123" s="85"/>
      <c r="P123" s="82"/>
    </row>
    <row r="124" spans="1:16" x14ac:dyDescent="0.25">
      <c r="A124" s="197" t="s">
        <v>261</v>
      </c>
      <c r="B124" s="63" t="s">
        <v>163</v>
      </c>
      <c r="C124" s="75" t="s">
        <v>175</v>
      </c>
      <c r="D124" s="83" t="s">
        <v>105</v>
      </c>
      <c r="E124" s="73">
        <f>2*1.8*1.18</f>
        <v>4.25</v>
      </c>
      <c r="F124" s="64"/>
      <c r="G124" s="71"/>
      <c r="H124" s="65"/>
      <c r="I124" s="66"/>
      <c r="J124" s="66"/>
      <c r="K124" s="82"/>
      <c r="L124" s="79"/>
      <c r="M124" s="85"/>
      <c r="N124" s="85"/>
      <c r="O124" s="85"/>
      <c r="P124" s="82"/>
    </row>
    <row r="125" spans="1:16" x14ac:dyDescent="0.25">
      <c r="A125" s="197" t="s">
        <v>262</v>
      </c>
      <c r="B125" s="63" t="s">
        <v>163</v>
      </c>
      <c r="C125" s="75" t="s">
        <v>186</v>
      </c>
      <c r="D125" s="67" t="s">
        <v>160</v>
      </c>
      <c r="E125" s="73">
        <v>0.36</v>
      </c>
      <c r="F125" s="64"/>
      <c r="G125" s="71"/>
      <c r="H125" s="65"/>
      <c r="I125" s="66"/>
      <c r="J125" s="66"/>
      <c r="K125" s="82"/>
      <c r="L125" s="79"/>
      <c r="M125" s="85"/>
      <c r="N125" s="85"/>
      <c r="O125" s="85"/>
      <c r="P125" s="82"/>
    </row>
    <row r="126" spans="1:16" x14ac:dyDescent="0.25">
      <c r="A126" s="197" t="s">
        <v>263</v>
      </c>
      <c r="B126" s="63" t="s">
        <v>163</v>
      </c>
      <c r="C126" s="75" t="s">
        <v>187</v>
      </c>
      <c r="D126" s="67" t="s">
        <v>160</v>
      </c>
      <c r="E126" s="54">
        <v>0.39300000000000002</v>
      </c>
      <c r="F126" s="64"/>
      <c r="G126" s="71"/>
      <c r="H126" s="65"/>
      <c r="I126" s="66"/>
      <c r="J126" s="66"/>
      <c r="K126" s="82"/>
      <c r="L126" s="79"/>
      <c r="M126" s="85"/>
      <c r="N126" s="85"/>
      <c r="O126" s="85"/>
      <c r="P126" s="82"/>
    </row>
    <row r="127" spans="1:16" x14ac:dyDescent="0.25">
      <c r="A127" s="197" t="s">
        <v>264</v>
      </c>
      <c r="B127" s="63" t="s">
        <v>176</v>
      </c>
      <c r="C127" s="75" t="s">
        <v>188</v>
      </c>
      <c r="D127" s="67" t="s">
        <v>160</v>
      </c>
      <c r="E127" s="195">
        <v>0.26100000000000001</v>
      </c>
      <c r="F127" s="64"/>
      <c r="G127" s="71"/>
      <c r="H127" s="65"/>
      <c r="I127" s="66"/>
      <c r="J127" s="66"/>
      <c r="K127" s="82"/>
      <c r="L127" s="79"/>
      <c r="M127" s="85"/>
      <c r="N127" s="85"/>
      <c r="O127" s="85"/>
      <c r="P127" s="82"/>
    </row>
    <row r="128" spans="1:16" ht="25.5" x14ac:dyDescent="0.25">
      <c r="A128" s="197" t="s">
        <v>265</v>
      </c>
      <c r="B128" s="126" t="s">
        <v>176</v>
      </c>
      <c r="C128" s="120" t="s">
        <v>189</v>
      </c>
      <c r="D128" s="121" t="s">
        <v>160</v>
      </c>
      <c r="E128" s="198">
        <v>2.64</v>
      </c>
      <c r="F128" s="199"/>
      <c r="G128" s="91"/>
      <c r="H128" s="122"/>
      <c r="I128" s="121"/>
      <c r="J128" s="200"/>
      <c r="K128" s="123"/>
      <c r="L128" s="124"/>
      <c r="M128" s="125"/>
      <c r="N128" s="125"/>
      <c r="O128" s="125"/>
      <c r="P128" s="82"/>
    </row>
    <row r="129" spans="1:16" ht="38.25" x14ac:dyDescent="0.25">
      <c r="A129" s="197" t="s">
        <v>266</v>
      </c>
      <c r="B129" s="112" t="s">
        <v>176</v>
      </c>
      <c r="C129" s="96" t="s">
        <v>177</v>
      </c>
      <c r="D129" s="98" t="s">
        <v>178</v>
      </c>
      <c r="E129" s="127">
        <v>3.5999999999999997E-2</v>
      </c>
      <c r="F129" s="100"/>
      <c r="G129" s="128"/>
      <c r="H129" s="113"/>
      <c r="I129" s="98"/>
      <c r="J129" s="98"/>
      <c r="K129" s="114"/>
      <c r="L129" s="99"/>
      <c r="M129" s="115"/>
      <c r="N129" s="115"/>
      <c r="O129" s="115"/>
      <c r="P129" s="82"/>
    </row>
    <row r="130" spans="1:16" x14ac:dyDescent="0.25">
      <c r="A130" s="116"/>
      <c r="B130" s="112"/>
      <c r="C130" s="234"/>
      <c r="D130" s="98"/>
      <c r="E130" s="127"/>
      <c r="F130" s="100"/>
      <c r="G130" s="128"/>
      <c r="H130" s="113"/>
      <c r="I130" s="98"/>
      <c r="J130" s="98"/>
      <c r="K130" s="114"/>
      <c r="L130" s="99"/>
      <c r="M130" s="115"/>
      <c r="N130" s="115"/>
      <c r="O130" s="115"/>
      <c r="P130" s="123"/>
    </row>
    <row r="131" spans="1:16" x14ac:dyDescent="0.25">
      <c r="A131" s="116"/>
      <c r="B131" s="112"/>
      <c r="C131" s="129" t="s">
        <v>226</v>
      </c>
      <c r="D131" s="98"/>
      <c r="E131" s="127"/>
      <c r="F131" s="100"/>
      <c r="G131" s="128"/>
      <c r="H131" s="113"/>
      <c r="I131" s="98"/>
      <c r="J131" s="98"/>
      <c r="K131" s="114"/>
      <c r="L131" s="99"/>
      <c r="M131" s="115"/>
      <c r="N131" s="115"/>
      <c r="O131" s="115"/>
      <c r="P131" s="123"/>
    </row>
    <row r="132" spans="1:16" x14ac:dyDescent="0.25">
      <c r="A132" s="101">
        <f>1+A120</f>
        <v>44</v>
      </c>
      <c r="B132" s="95" t="s">
        <v>67</v>
      </c>
      <c r="C132" s="51" t="s">
        <v>273</v>
      </c>
      <c r="D132" s="67" t="s">
        <v>160</v>
      </c>
      <c r="E132" s="73">
        <v>2</v>
      </c>
      <c r="F132" s="73"/>
      <c r="G132" s="60"/>
      <c r="H132" s="77"/>
      <c r="I132" s="106"/>
      <c r="J132" s="104"/>
      <c r="K132" s="74"/>
      <c r="L132" s="74"/>
      <c r="M132" s="74"/>
      <c r="N132" s="74"/>
      <c r="O132" s="74"/>
      <c r="P132" s="74"/>
    </row>
    <row r="133" spans="1:16" x14ac:dyDescent="0.25">
      <c r="A133" s="101">
        <f t="shared" ref="A133:A141" si="6">A132+1</f>
        <v>45</v>
      </c>
      <c r="B133" s="95" t="s">
        <v>67</v>
      </c>
      <c r="C133" s="51" t="s">
        <v>274</v>
      </c>
      <c r="D133" s="67" t="s">
        <v>160</v>
      </c>
      <c r="E133" s="73">
        <v>44.4</v>
      </c>
      <c r="F133" s="73"/>
      <c r="G133" s="60"/>
      <c r="H133" s="77"/>
      <c r="I133" s="106"/>
      <c r="J133" s="104"/>
      <c r="K133" s="74"/>
      <c r="L133" s="74"/>
      <c r="M133" s="74"/>
      <c r="N133" s="74"/>
      <c r="O133" s="74"/>
      <c r="P133" s="74"/>
    </row>
    <row r="134" spans="1:16" x14ac:dyDescent="0.25">
      <c r="A134" s="101">
        <f t="shared" si="6"/>
        <v>46</v>
      </c>
      <c r="B134" s="95" t="s">
        <v>67</v>
      </c>
      <c r="C134" s="130" t="s">
        <v>227</v>
      </c>
      <c r="D134" s="131" t="s">
        <v>161</v>
      </c>
      <c r="E134" s="132">
        <v>15</v>
      </c>
      <c r="F134" s="104"/>
      <c r="G134" s="71"/>
      <c r="H134" s="104"/>
      <c r="I134" s="106"/>
      <c r="J134" s="104"/>
      <c r="K134" s="105"/>
      <c r="L134" s="105"/>
      <c r="M134" s="105"/>
      <c r="N134" s="105"/>
      <c r="O134" s="105"/>
      <c r="P134" s="105"/>
    </row>
    <row r="135" spans="1:16" ht="25.5" x14ac:dyDescent="0.25">
      <c r="A135" s="101">
        <f t="shared" si="6"/>
        <v>47</v>
      </c>
      <c r="B135" s="95" t="s">
        <v>67</v>
      </c>
      <c r="C135" s="130" t="s">
        <v>228</v>
      </c>
      <c r="D135" s="131" t="s">
        <v>161</v>
      </c>
      <c r="E135" s="132">
        <v>39</v>
      </c>
      <c r="F135" s="104"/>
      <c r="G135" s="91"/>
      <c r="H135" s="104"/>
      <c r="I135" s="106"/>
      <c r="J135" s="104"/>
      <c r="K135" s="105"/>
      <c r="L135" s="105"/>
      <c r="M135" s="105"/>
      <c r="N135" s="105"/>
      <c r="O135" s="105"/>
      <c r="P135" s="105"/>
    </row>
    <row r="136" spans="1:16" ht="25.5" x14ac:dyDescent="0.25">
      <c r="A136" s="101">
        <f t="shared" si="6"/>
        <v>48</v>
      </c>
      <c r="B136" s="95" t="s">
        <v>67</v>
      </c>
      <c r="C136" s="130" t="s">
        <v>229</v>
      </c>
      <c r="D136" s="131" t="s">
        <v>161</v>
      </c>
      <c r="E136" s="132">
        <v>64</v>
      </c>
      <c r="F136" s="104"/>
      <c r="G136" s="128"/>
      <c r="H136" s="104"/>
      <c r="I136" s="106"/>
      <c r="J136" s="104"/>
      <c r="K136" s="105"/>
      <c r="L136" s="105"/>
      <c r="M136" s="105"/>
      <c r="N136" s="105"/>
      <c r="O136" s="105"/>
      <c r="P136" s="105"/>
    </row>
    <row r="137" spans="1:16" x14ac:dyDescent="0.25">
      <c r="A137" s="101">
        <f t="shared" si="6"/>
        <v>49</v>
      </c>
      <c r="B137" s="95" t="s">
        <v>67</v>
      </c>
      <c r="C137" s="133" t="s">
        <v>230</v>
      </c>
      <c r="D137" s="131" t="s">
        <v>161</v>
      </c>
      <c r="E137" s="132">
        <v>14</v>
      </c>
      <c r="F137" s="104"/>
      <c r="G137" s="128"/>
      <c r="H137" s="104"/>
      <c r="I137" s="106"/>
      <c r="J137" s="104"/>
      <c r="K137" s="105"/>
      <c r="L137" s="105"/>
      <c r="M137" s="105"/>
      <c r="N137" s="105"/>
      <c r="O137" s="105"/>
      <c r="P137" s="105"/>
    </row>
    <row r="138" spans="1:16" ht="25.5" x14ac:dyDescent="0.25">
      <c r="A138" s="101">
        <f t="shared" si="6"/>
        <v>50</v>
      </c>
      <c r="B138" s="95" t="s">
        <v>67</v>
      </c>
      <c r="C138" s="130" t="s">
        <v>231</v>
      </c>
      <c r="D138" s="131" t="s">
        <v>161</v>
      </c>
      <c r="E138" s="132">
        <v>20</v>
      </c>
      <c r="F138" s="104"/>
      <c r="G138" s="128"/>
      <c r="H138" s="104"/>
      <c r="I138" s="106"/>
      <c r="J138" s="104"/>
      <c r="K138" s="105"/>
      <c r="L138" s="105"/>
      <c r="M138" s="105"/>
      <c r="N138" s="105"/>
      <c r="O138" s="105"/>
      <c r="P138" s="105"/>
    </row>
    <row r="139" spans="1:16" x14ac:dyDescent="0.25">
      <c r="A139" s="101">
        <f t="shared" si="6"/>
        <v>51</v>
      </c>
      <c r="B139" s="95" t="s">
        <v>67</v>
      </c>
      <c r="C139" s="130" t="s">
        <v>232</v>
      </c>
      <c r="D139" s="131" t="s">
        <v>161</v>
      </c>
      <c r="E139" s="132">
        <v>52</v>
      </c>
      <c r="F139" s="104"/>
      <c r="G139" s="128"/>
      <c r="H139" s="104"/>
      <c r="I139" s="106"/>
      <c r="J139" s="104"/>
      <c r="K139" s="105"/>
      <c r="L139" s="105"/>
      <c r="M139" s="105"/>
      <c r="N139" s="105"/>
      <c r="O139" s="105"/>
      <c r="P139" s="105"/>
    </row>
    <row r="140" spans="1:16" x14ac:dyDescent="0.25">
      <c r="A140" s="101">
        <f t="shared" si="6"/>
        <v>52</v>
      </c>
      <c r="B140" s="95" t="s">
        <v>67</v>
      </c>
      <c r="C140" s="134" t="s">
        <v>233</v>
      </c>
      <c r="D140" s="131" t="s">
        <v>161</v>
      </c>
      <c r="E140" s="135">
        <v>2</v>
      </c>
      <c r="F140" s="104"/>
      <c r="G140" s="128"/>
      <c r="H140" s="104"/>
      <c r="I140" s="106"/>
      <c r="J140" s="104"/>
      <c r="K140" s="105"/>
      <c r="L140" s="105"/>
      <c r="M140" s="105"/>
      <c r="N140" s="105"/>
      <c r="O140" s="105"/>
      <c r="P140" s="105"/>
    </row>
    <row r="141" spans="1:16" x14ac:dyDescent="0.25">
      <c r="A141" s="101">
        <f t="shared" si="6"/>
        <v>53</v>
      </c>
      <c r="B141" s="95" t="s">
        <v>67</v>
      </c>
      <c r="C141" s="136" t="s">
        <v>234</v>
      </c>
      <c r="D141" s="131" t="s">
        <v>161</v>
      </c>
      <c r="E141" s="137">
        <v>12</v>
      </c>
      <c r="F141" s="104"/>
      <c r="G141" s="128"/>
      <c r="H141" s="104"/>
      <c r="I141" s="106"/>
      <c r="J141" s="104"/>
      <c r="K141" s="105"/>
      <c r="L141" s="105"/>
      <c r="M141" s="105"/>
      <c r="N141" s="105"/>
      <c r="O141" s="105"/>
      <c r="P141" s="105"/>
    </row>
    <row r="142" spans="1:16" ht="15.75" thickBot="1" x14ac:dyDescent="0.3">
      <c r="A142" s="201">
        <v>54</v>
      </c>
      <c r="B142" s="1"/>
      <c r="C142" s="202" t="s">
        <v>398</v>
      </c>
      <c r="D142" s="203" t="s">
        <v>161</v>
      </c>
      <c r="E142" s="204">
        <v>1</v>
      </c>
      <c r="F142" s="204"/>
      <c r="G142" s="204"/>
      <c r="H142" s="204"/>
      <c r="I142" s="204"/>
      <c r="J142" s="204"/>
      <c r="K142" s="105"/>
      <c r="L142" s="105"/>
      <c r="M142" s="105"/>
      <c r="N142" s="105"/>
      <c r="O142" s="105"/>
      <c r="P142" s="105"/>
    </row>
    <row r="143" spans="1:16" ht="15.75" thickTop="1" x14ac:dyDescent="0.25">
      <c r="A143" s="34"/>
      <c r="B143" s="34"/>
      <c r="C143" s="206"/>
      <c r="D143" s="207"/>
      <c r="E143" s="208"/>
      <c r="F143" s="208"/>
      <c r="G143" s="208"/>
      <c r="H143" s="208"/>
      <c r="I143" s="208"/>
      <c r="J143" s="208"/>
      <c r="K143" s="36"/>
      <c r="L143" s="36"/>
      <c r="M143" s="36"/>
      <c r="N143" s="36"/>
      <c r="O143" s="36"/>
      <c r="P143" s="36"/>
    </row>
    <row r="144" spans="1:16" x14ac:dyDescent="0.25">
      <c r="A144" s="268" t="s">
        <v>70</v>
      </c>
      <c r="B144" s="269"/>
      <c r="C144" s="269"/>
      <c r="D144" s="269"/>
      <c r="E144" s="269"/>
      <c r="F144" s="269"/>
      <c r="G144" s="269"/>
      <c r="H144" s="269"/>
      <c r="I144" s="269"/>
      <c r="J144" s="270"/>
      <c r="K144" s="37"/>
      <c r="L144" s="37">
        <f>SUM(L21:L143)</f>
        <v>0</v>
      </c>
      <c r="M144" s="37">
        <f>SUM(M21:M143)</f>
        <v>0</v>
      </c>
      <c r="N144" s="37">
        <f>SUM(N21:N143)</f>
        <v>0</v>
      </c>
      <c r="O144" s="37">
        <f>SUM(O21:O143)</f>
        <v>0</v>
      </c>
      <c r="P144" s="37">
        <f>SUM(P21:P143)</f>
        <v>0</v>
      </c>
    </row>
    <row r="145" spans="1:16" hidden="1" outlineLevel="1" x14ac:dyDescent="0.25">
      <c r="A145" s="21"/>
      <c r="B145" s="21"/>
      <c r="C145" s="21"/>
      <c r="D145" s="21"/>
      <c r="E145" s="174"/>
      <c r="F145" s="174"/>
      <c r="G145" s="174"/>
      <c r="H145" s="174"/>
      <c r="I145" s="174"/>
      <c r="J145" s="174"/>
      <c r="K145" s="21"/>
      <c r="L145" s="21"/>
      <c r="M145" s="21"/>
      <c r="N145" s="21"/>
      <c r="O145" s="21"/>
      <c r="P145" s="21"/>
    </row>
    <row r="146" spans="1:16" hidden="1" outlineLevel="1" x14ac:dyDescent="0.25">
      <c r="D146" s="21"/>
      <c r="E146" s="174"/>
      <c r="G146" s="174"/>
      <c r="H146" s="210"/>
      <c r="I146" s="7"/>
      <c r="J146" s="210"/>
      <c r="K146" s="4"/>
      <c r="L146" s="211"/>
      <c r="N146" s="212"/>
      <c r="O146" s="271">
        <f>P144</f>
        <v>0</v>
      </c>
      <c r="P146" s="271"/>
    </row>
    <row r="147" spans="1:16" hidden="1" outlineLevel="1" x14ac:dyDescent="0.25">
      <c r="A147" s="68" t="str">
        <f>"Sastādīja: "&amp;KOPS1!$B$53</f>
        <v>Sastādīja: ________________</v>
      </c>
      <c r="D147" s="145" t="str">
        <f>"Pārbaudīja: "&amp;KOPS1!$F$53</f>
        <v>Pārbaudīja: ________________</v>
      </c>
      <c r="E147" s="213"/>
      <c r="F147" s="7"/>
      <c r="G147" s="7"/>
      <c r="H147" s="7"/>
      <c r="K147" s="214"/>
      <c r="L147" s="214"/>
      <c r="M147" s="21"/>
      <c r="N147" s="21"/>
      <c r="O147" s="21"/>
      <c r="P147" s="21"/>
    </row>
    <row r="148" spans="1:16" hidden="1" outlineLevel="1" x14ac:dyDescent="0.25">
      <c r="B148" s="248" t="s">
        <v>14</v>
      </c>
      <c r="C148" s="248"/>
      <c r="D148" s="21"/>
      <c r="E148" s="246" t="s">
        <v>14</v>
      </c>
      <c r="F148" s="246"/>
      <c r="G148" s="246"/>
      <c r="H148" s="246"/>
      <c r="K148" s="214"/>
      <c r="L148" s="214"/>
      <c r="M148" s="21"/>
      <c r="N148" s="21"/>
      <c r="O148" s="21"/>
      <c r="P148" s="21"/>
    </row>
    <row r="149" spans="1:16" hidden="1" outlineLevel="1" x14ac:dyDescent="0.25">
      <c r="A149" s="21" t="str">
        <f>"Sertifikāta Nr.: "&amp;KOPS1!$B$55</f>
        <v xml:space="preserve">Sertifikāta Nr.: </v>
      </c>
      <c r="B149" s="215"/>
      <c r="C149" s="25"/>
      <c r="D149" s="21"/>
      <c r="E149" s="174"/>
      <c r="G149" s="174" t="s">
        <v>395</v>
      </c>
      <c r="I149" s="7"/>
      <c r="J149" s="7"/>
      <c r="K149" s="7"/>
      <c r="L149" s="7"/>
      <c r="M149" s="21"/>
      <c r="N149" s="21"/>
      <c r="O149" s="21"/>
      <c r="P149" s="21"/>
    </row>
    <row r="150" spans="1:16" collapsed="1" x14ac:dyDescent="0.25">
      <c r="A150" s="21"/>
      <c r="B150" s="21"/>
      <c r="C150" s="21"/>
      <c r="D150" s="21"/>
      <c r="E150" s="174"/>
      <c r="F150" s="174"/>
      <c r="G150" s="174"/>
      <c r="H150" s="174"/>
      <c r="I150" s="174"/>
      <c r="J150" s="174"/>
      <c r="K150" s="21"/>
      <c r="L150" s="21"/>
      <c r="M150" s="21"/>
      <c r="N150" s="21"/>
      <c r="O150" s="21"/>
      <c r="P150" s="21"/>
    </row>
    <row r="151" spans="1:16" x14ac:dyDescent="0.25">
      <c r="A151" s="21"/>
      <c r="B151" s="21"/>
      <c r="C151" s="21"/>
      <c r="D151" s="21"/>
      <c r="E151" s="174"/>
      <c r="F151" s="174"/>
      <c r="G151" s="174"/>
      <c r="H151" s="174"/>
      <c r="I151" s="174"/>
      <c r="J151" s="174"/>
      <c r="K151" s="21"/>
      <c r="L151" s="21"/>
      <c r="M151" s="21"/>
      <c r="N151" s="21"/>
      <c r="O151" s="21"/>
      <c r="P151" s="21"/>
    </row>
    <row r="152" spans="1:16" x14ac:dyDescent="0.25">
      <c r="A152" s="21"/>
      <c r="B152" s="21"/>
      <c r="C152" s="21"/>
      <c r="D152" s="21"/>
      <c r="E152" s="174"/>
      <c r="F152" s="174"/>
      <c r="G152" s="174"/>
      <c r="H152" s="174"/>
      <c r="I152" s="174"/>
      <c r="J152" s="174"/>
      <c r="K152" s="21"/>
      <c r="L152" s="21"/>
      <c r="M152" s="21"/>
      <c r="N152" s="21"/>
      <c r="O152" s="21"/>
      <c r="P152" s="21"/>
    </row>
    <row r="153" spans="1:16" x14ac:dyDescent="0.25">
      <c r="A153" s="21"/>
      <c r="B153" s="21"/>
      <c r="C153" s="21"/>
      <c r="D153" s="21"/>
      <c r="E153" s="174"/>
      <c r="F153" s="174"/>
      <c r="G153" s="174"/>
      <c r="H153" s="174"/>
      <c r="I153" s="174"/>
      <c r="J153" s="174"/>
      <c r="K153" s="21"/>
      <c r="L153" s="21"/>
      <c r="M153" s="21"/>
      <c r="N153" s="21"/>
      <c r="O153" s="21"/>
      <c r="P153" s="21"/>
    </row>
    <row r="154" spans="1:16" x14ac:dyDescent="0.25">
      <c r="A154" s="21"/>
      <c r="B154" s="21"/>
      <c r="C154" s="21"/>
      <c r="D154" s="21"/>
      <c r="E154" s="174"/>
      <c r="F154" s="174"/>
      <c r="G154" s="174"/>
      <c r="H154" s="174"/>
      <c r="I154" s="174"/>
      <c r="J154" s="174"/>
      <c r="K154" s="21"/>
      <c r="L154" s="21"/>
      <c r="M154" s="21"/>
      <c r="N154" s="21"/>
      <c r="O154" s="21"/>
      <c r="P154" s="21"/>
    </row>
    <row r="155" spans="1:16" x14ac:dyDescent="0.25">
      <c r="A155" s="21"/>
      <c r="B155" s="21"/>
      <c r="C155" s="21"/>
      <c r="D155" s="21"/>
      <c r="E155" s="174"/>
      <c r="F155" s="174"/>
      <c r="G155" s="174"/>
      <c r="H155" s="174"/>
      <c r="I155" s="174"/>
      <c r="J155" s="174"/>
      <c r="K155" s="21"/>
      <c r="L155" s="21"/>
      <c r="M155" s="21"/>
      <c r="N155" s="21"/>
      <c r="O155" s="21"/>
      <c r="P155" s="21"/>
    </row>
    <row r="156" spans="1:16" x14ac:dyDescent="0.25">
      <c r="A156" s="21"/>
      <c r="B156" s="21"/>
      <c r="C156" s="21"/>
      <c r="D156" s="21"/>
      <c r="E156" s="174"/>
      <c r="F156" s="174"/>
      <c r="G156" s="174"/>
      <c r="H156" s="174"/>
      <c r="I156" s="174"/>
      <c r="J156" s="174"/>
      <c r="K156" s="21"/>
      <c r="L156" s="21"/>
      <c r="M156" s="21"/>
      <c r="N156" s="21"/>
      <c r="O156" s="21"/>
      <c r="P156" s="21"/>
    </row>
    <row r="157" spans="1:16" x14ac:dyDescent="0.25">
      <c r="A157" s="21"/>
      <c r="B157" s="21"/>
      <c r="C157" s="21"/>
      <c r="D157" s="21"/>
      <c r="E157" s="174"/>
      <c r="F157" s="174"/>
      <c r="G157" s="174"/>
      <c r="H157" s="174"/>
      <c r="I157" s="174"/>
      <c r="J157" s="174"/>
      <c r="K157" s="21"/>
      <c r="L157" s="21"/>
      <c r="M157" s="21"/>
      <c r="N157" s="21"/>
      <c r="O157" s="21"/>
      <c r="P157" s="21"/>
    </row>
    <row r="158" spans="1:16" x14ac:dyDescent="0.25">
      <c r="A158" s="21"/>
      <c r="B158" s="21"/>
      <c r="C158" s="21"/>
      <c r="D158" s="21"/>
      <c r="E158" s="174"/>
      <c r="F158" s="174"/>
      <c r="G158" s="174"/>
      <c r="H158" s="174"/>
      <c r="I158" s="174"/>
      <c r="J158" s="174"/>
      <c r="K158" s="21"/>
      <c r="L158" s="21"/>
      <c r="M158" s="21"/>
      <c r="N158" s="21"/>
      <c r="O158" s="21"/>
      <c r="P158" s="21"/>
    </row>
    <row r="159" spans="1:16" x14ac:dyDescent="0.25">
      <c r="A159" s="21"/>
      <c r="B159" s="21"/>
      <c r="C159" s="21"/>
      <c r="D159" s="21"/>
      <c r="E159" s="174"/>
      <c r="F159" s="174"/>
      <c r="G159" s="174"/>
      <c r="H159" s="174"/>
      <c r="I159" s="174"/>
      <c r="J159" s="174"/>
      <c r="K159" s="21"/>
      <c r="L159" s="21"/>
      <c r="M159" s="21"/>
      <c r="N159" s="21"/>
      <c r="O159" s="21"/>
      <c r="P159" s="21"/>
    </row>
    <row r="160" spans="1:16" x14ac:dyDescent="0.25">
      <c r="A160" s="21"/>
      <c r="B160" s="21"/>
      <c r="C160" s="21"/>
      <c r="D160" s="21"/>
      <c r="E160" s="174"/>
      <c r="F160" s="174"/>
      <c r="G160" s="174"/>
      <c r="H160" s="174"/>
      <c r="I160" s="174"/>
      <c r="J160" s="174"/>
      <c r="K160" s="21"/>
      <c r="L160" s="21"/>
      <c r="M160" s="21"/>
      <c r="N160" s="21"/>
      <c r="O160" s="21"/>
      <c r="P160" s="21"/>
    </row>
    <row r="161" spans="1:16" x14ac:dyDescent="0.25">
      <c r="A161" s="21"/>
      <c r="B161" s="21"/>
      <c r="C161" s="21"/>
      <c r="D161" s="21"/>
      <c r="E161" s="174"/>
      <c r="F161" s="174"/>
      <c r="G161" s="174"/>
      <c r="H161" s="174"/>
      <c r="I161" s="174"/>
      <c r="J161" s="174"/>
      <c r="K161" s="21"/>
      <c r="L161" s="21"/>
      <c r="M161" s="21"/>
      <c r="N161" s="21"/>
      <c r="O161" s="21"/>
      <c r="P161" s="21"/>
    </row>
    <row r="162" spans="1:16" x14ac:dyDescent="0.25">
      <c r="A162" s="21"/>
      <c r="B162" s="21"/>
      <c r="C162" s="21"/>
      <c r="D162" s="21"/>
      <c r="E162" s="174"/>
      <c r="F162" s="174"/>
      <c r="G162" s="174"/>
      <c r="H162" s="174"/>
      <c r="I162" s="174"/>
      <c r="J162" s="174"/>
      <c r="K162" s="21"/>
      <c r="L162" s="21"/>
      <c r="M162" s="21"/>
      <c r="N162" s="21"/>
      <c r="O162" s="21"/>
      <c r="P162" s="21"/>
    </row>
    <row r="163" spans="1:16" x14ac:dyDescent="0.25">
      <c r="A163" s="21"/>
      <c r="B163" s="21"/>
      <c r="C163" s="21"/>
      <c r="D163" s="21"/>
      <c r="E163" s="174"/>
      <c r="F163" s="174"/>
      <c r="G163" s="174"/>
      <c r="H163" s="174"/>
      <c r="I163" s="174"/>
      <c r="J163" s="174"/>
      <c r="K163" s="21"/>
      <c r="L163" s="21"/>
      <c r="M163" s="21"/>
      <c r="N163" s="21"/>
      <c r="O163" s="21"/>
      <c r="P163" s="21"/>
    </row>
    <row r="164" spans="1:16" x14ac:dyDescent="0.25">
      <c r="A164" s="21"/>
      <c r="B164" s="21"/>
      <c r="C164" s="21"/>
      <c r="D164" s="21"/>
      <c r="E164" s="174"/>
      <c r="F164" s="174"/>
      <c r="G164" s="174"/>
      <c r="H164" s="174"/>
      <c r="I164" s="174"/>
      <c r="J164" s="174"/>
      <c r="K164" s="21"/>
      <c r="L164" s="21"/>
      <c r="M164" s="21"/>
      <c r="N164" s="21"/>
      <c r="O164" s="21"/>
      <c r="P164" s="21"/>
    </row>
    <row r="165" spans="1:16" x14ac:dyDescent="0.25">
      <c r="A165" s="21"/>
      <c r="B165" s="21"/>
      <c r="C165" s="21"/>
      <c r="D165" s="21"/>
      <c r="E165" s="174"/>
      <c r="F165" s="174"/>
      <c r="G165" s="174"/>
      <c r="H165" s="174"/>
      <c r="I165" s="174"/>
      <c r="J165" s="174"/>
      <c r="K165" s="21"/>
      <c r="L165" s="21"/>
      <c r="M165" s="21"/>
      <c r="N165" s="21"/>
      <c r="O165" s="21"/>
      <c r="P165" s="21"/>
    </row>
    <row r="166" spans="1:16" x14ac:dyDescent="0.25">
      <c r="A166" s="21"/>
      <c r="B166" s="21"/>
      <c r="C166" s="21"/>
      <c r="D166" s="21"/>
      <c r="E166" s="174"/>
      <c r="F166" s="174"/>
      <c r="G166" s="174"/>
      <c r="H166" s="174"/>
      <c r="I166" s="174"/>
      <c r="J166" s="174"/>
      <c r="K166" s="21"/>
      <c r="L166" s="21"/>
      <c r="M166" s="21"/>
      <c r="N166" s="21"/>
      <c r="O166" s="21"/>
      <c r="P166" s="21"/>
    </row>
    <row r="167" spans="1:16" x14ac:dyDescent="0.25">
      <c r="A167" s="21"/>
      <c r="B167" s="21"/>
      <c r="C167" s="21"/>
      <c r="D167" s="21"/>
      <c r="E167" s="174"/>
      <c r="F167" s="174"/>
      <c r="G167" s="174"/>
      <c r="H167" s="174"/>
      <c r="I167" s="174"/>
      <c r="J167" s="174"/>
      <c r="K167" s="21"/>
      <c r="L167" s="21"/>
      <c r="M167" s="21"/>
      <c r="N167" s="21"/>
      <c r="O167" s="21"/>
      <c r="P167" s="21"/>
    </row>
    <row r="168" spans="1:16" x14ac:dyDescent="0.25">
      <c r="A168" s="21"/>
      <c r="B168" s="21"/>
      <c r="C168" s="21"/>
      <c r="D168" s="21"/>
      <c r="E168" s="174"/>
      <c r="F168" s="174"/>
      <c r="G168" s="174"/>
      <c r="H168" s="174"/>
      <c r="I168" s="174"/>
      <c r="J168" s="174"/>
      <c r="K168" s="21"/>
      <c r="L168" s="21"/>
      <c r="M168" s="21"/>
      <c r="N168" s="21"/>
      <c r="O168" s="21"/>
      <c r="P168" s="21"/>
    </row>
    <row r="169" spans="1:16" x14ac:dyDescent="0.25">
      <c r="A169" s="21"/>
      <c r="B169" s="21"/>
      <c r="C169" s="21"/>
      <c r="D169" s="21"/>
      <c r="E169" s="174"/>
      <c r="F169" s="174"/>
      <c r="G169" s="174"/>
      <c r="H169" s="174"/>
      <c r="I169" s="174"/>
      <c r="J169" s="174"/>
      <c r="K169" s="21"/>
      <c r="L169" s="21"/>
      <c r="M169" s="21"/>
      <c r="N169" s="21"/>
      <c r="O169" s="21"/>
      <c r="P169" s="21"/>
    </row>
    <row r="170" spans="1:16" x14ac:dyDescent="0.25">
      <c r="A170" s="21"/>
      <c r="B170" s="21"/>
      <c r="C170" s="21"/>
      <c r="D170" s="21"/>
      <c r="E170" s="174"/>
      <c r="F170" s="174"/>
      <c r="G170" s="174"/>
      <c r="H170" s="174"/>
      <c r="I170" s="174"/>
      <c r="J170" s="174"/>
      <c r="K170" s="21"/>
      <c r="L170" s="21"/>
      <c r="M170" s="21"/>
      <c r="N170" s="21"/>
      <c r="O170" s="21"/>
      <c r="P170" s="21"/>
    </row>
    <row r="171" spans="1:16" x14ac:dyDescent="0.25">
      <c r="A171" s="21"/>
      <c r="B171" s="21"/>
      <c r="C171" s="21"/>
      <c r="D171" s="21"/>
      <c r="E171" s="174"/>
      <c r="F171" s="174"/>
      <c r="G171" s="174"/>
      <c r="H171" s="174"/>
      <c r="I171" s="174"/>
      <c r="J171" s="174"/>
      <c r="K171" s="21"/>
      <c r="L171" s="21"/>
      <c r="M171" s="21"/>
      <c r="N171" s="21"/>
      <c r="O171" s="21"/>
      <c r="P171" s="21"/>
    </row>
    <row r="172" spans="1:16" x14ac:dyDescent="0.25">
      <c r="A172" s="21"/>
      <c r="B172" s="21"/>
      <c r="C172" s="21"/>
      <c r="D172" s="21"/>
      <c r="E172" s="174"/>
      <c r="F172" s="174"/>
      <c r="G172" s="174"/>
      <c r="H172" s="174"/>
      <c r="I172" s="174"/>
      <c r="J172" s="174"/>
      <c r="K172" s="21"/>
      <c r="L172" s="21"/>
      <c r="M172" s="21"/>
      <c r="N172" s="21"/>
      <c r="O172" s="21"/>
      <c r="P172" s="21"/>
    </row>
    <row r="173" spans="1:16" x14ac:dyDescent="0.25">
      <c r="A173" s="21"/>
      <c r="B173" s="21"/>
      <c r="C173" s="21"/>
      <c r="D173" s="21"/>
      <c r="E173" s="174"/>
      <c r="F173" s="174"/>
      <c r="G173" s="174"/>
      <c r="H173" s="174"/>
      <c r="I173" s="174"/>
      <c r="J173" s="174"/>
      <c r="K173" s="21"/>
      <c r="L173" s="21"/>
      <c r="M173" s="21"/>
      <c r="N173" s="21"/>
      <c r="O173" s="21"/>
      <c r="P173" s="21"/>
    </row>
    <row r="174" spans="1:16" x14ac:dyDescent="0.25">
      <c r="A174" s="21"/>
      <c r="B174" s="21"/>
      <c r="C174" s="21"/>
      <c r="D174" s="21"/>
      <c r="E174" s="174"/>
      <c r="F174" s="174"/>
      <c r="G174" s="174"/>
      <c r="H174" s="174"/>
      <c r="I174" s="174"/>
      <c r="J174" s="174"/>
      <c r="K174" s="21"/>
      <c r="L174" s="21"/>
      <c r="M174" s="21"/>
      <c r="N174" s="21"/>
      <c r="O174" s="21"/>
      <c r="P174" s="21"/>
    </row>
    <row r="175" spans="1:16" x14ac:dyDescent="0.25">
      <c r="A175" s="21"/>
      <c r="B175" s="21"/>
      <c r="C175" s="21"/>
      <c r="D175" s="21"/>
      <c r="E175" s="174"/>
      <c r="F175" s="174"/>
      <c r="G175" s="174"/>
      <c r="H175" s="174"/>
      <c r="I175" s="174"/>
      <c r="J175" s="174"/>
      <c r="K175" s="21"/>
      <c r="L175" s="21"/>
      <c r="M175" s="21"/>
      <c r="N175" s="21"/>
      <c r="O175" s="21"/>
      <c r="P175" s="21"/>
    </row>
    <row r="176" spans="1:16" x14ac:dyDescent="0.25">
      <c r="A176" s="21"/>
      <c r="B176" s="21"/>
      <c r="C176" s="21"/>
      <c r="D176" s="21"/>
      <c r="E176" s="174"/>
      <c r="F176" s="174"/>
      <c r="G176" s="174"/>
      <c r="H176" s="174"/>
      <c r="I176" s="174"/>
      <c r="J176" s="174"/>
      <c r="K176" s="21"/>
      <c r="L176" s="21"/>
      <c r="M176" s="21"/>
      <c r="N176" s="21"/>
      <c r="O176" s="21"/>
      <c r="P176" s="21"/>
    </row>
    <row r="177" spans="1:16" x14ac:dyDescent="0.25">
      <c r="A177" s="21"/>
      <c r="B177" s="21"/>
      <c r="C177" s="21"/>
      <c r="D177" s="21"/>
      <c r="E177" s="174"/>
      <c r="F177" s="174"/>
      <c r="G177" s="174"/>
      <c r="H177" s="174"/>
      <c r="I177" s="174"/>
      <c r="J177" s="174"/>
      <c r="K177" s="21"/>
      <c r="L177" s="21"/>
      <c r="M177" s="21"/>
      <c r="N177" s="21"/>
      <c r="O177" s="21"/>
      <c r="P177" s="21"/>
    </row>
    <row r="178" spans="1:16" x14ac:dyDescent="0.25">
      <c r="A178" s="21"/>
      <c r="B178" s="21"/>
      <c r="C178" s="21"/>
      <c r="D178" s="21"/>
      <c r="E178" s="174"/>
      <c r="F178" s="174"/>
      <c r="G178" s="174"/>
      <c r="H178" s="174"/>
      <c r="I178" s="174"/>
      <c r="J178" s="174"/>
      <c r="K178" s="21"/>
      <c r="L178" s="21"/>
      <c r="M178" s="21"/>
      <c r="N178" s="21"/>
      <c r="O178" s="21"/>
      <c r="P178" s="21"/>
    </row>
    <row r="179" spans="1:16" x14ac:dyDescent="0.25">
      <c r="A179" s="21"/>
      <c r="B179" s="21"/>
      <c r="C179" s="21"/>
      <c r="D179" s="21"/>
      <c r="E179" s="174"/>
      <c r="F179" s="174"/>
      <c r="G179" s="174"/>
      <c r="H179" s="174"/>
      <c r="I179" s="174"/>
      <c r="J179" s="174"/>
      <c r="K179" s="21"/>
      <c r="L179" s="21"/>
      <c r="M179" s="21"/>
      <c r="N179" s="21"/>
      <c r="O179" s="21"/>
      <c r="P179" s="21"/>
    </row>
    <row r="180" spans="1:16" x14ac:dyDescent="0.25">
      <c r="A180" s="21"/>
      <c r="B180" s="21"/>
      <c r="C180" s="21"/>
      <c r="D180" s="21"/>
      <c r="E180" s="174"/>
      <c r="F180" s="174"/>
      <c r="G180" s="174"/>
      <c r="H180" s="174"/>
      <c r="I180" s="174"/>
      <c r="J180" s="174"/>
      <c r="K180" s="21"/>
      <c r="L180" s="21"/>
      <c r="M180" s="21"/>
      <c r="N180" s="21"/>
      <c r="O180" s="21"/>
      <c r="P180" s="21"/>
    </row>
    <row r="181" spans="1:16" x14ac:dyDescent="0.25">
      <c r="A181" s="21"/>
      <c r="B181" s="21"/>
      <c r="C181" s="21"/>
      <c r="D181" s="21"/>
      <c r="E181" s="174"/>
      <c r="F181" s="174"/>
      <c r="G181" s="174"/>
      <c r="H181" s="174"/>
      <c r="I181" s="174"/>
      <c r="J181" s="174"/>
      <c r="K181" s="21"/>
      <c r="L181" s="21"/>
      <c r="M181" s="21"/>
      <c r="N181" s="21"/>
      <c r="O181" s="21"/>
      <c r="P181" s="21"/>
    </row>
    <row r="182" spans="1:16" x14ac:dyDescent="0.25">
      <c r="A182" s="21"/>
      <c r="B182" s="21"/>
      <c r="C182" s="21"/>
      <c r="D182" s="21"/>
      <c r="E182" s="174"/>
      <c r="F182" s="174"/>
      <c r="G182" s="174"/>
      <c r="H182" s="174"/>
      <c r="I182" s="174"/>
      <c r="J182" s="174"/>
      <c r="K182" s="21"/>
      <c r="L182" s="21"/>
      <c r="M182" s="21"/>
      <c r="N182" s="21"/>
      <c r="O182" s="21"/>
      <c r="P182" s="21"/>
    </row>
    <row r="183" spans="1:16" x14ac:dyDescent="0.25">
      <c r="A183" s="21"/>
      <c r="B183" s="21"/>
      <c r="C183" s="21"/>
      <c r="D183" s="21"/>
      <c r="E183" s="174"/>
      <c r="F183" s="174"/>
      <c r="G183" s="174"/>
      <c r="H183" s="174"/>
      <c r="I183" s="174"/>
      <c r="J183" s="174"/>
      <c r="K183" s="21"/>
      <c r="L183" s="21"/>
      <c r="M183" s="21"/>
      <c r="N183" s="21"/>
      <c r="O183" s="21"/>
      <c r="P183" s="21"/>
    </row>
    <row r="184" spans="1:16" x14ac:dyDescent="0.25">
      <c r="A184" s="21"/>
      <c r="B184" s="21"/>
      <c r="C184" s="21"/>
      <c r="D184" s="21"/>
      <c r="E184" s="174"/>
      <c r="F184" s="174"/>
      <c r="G184" s="174"/>
      <c r="H184" s="174"/>
      <c r="I184" s="174"/>
      <c r="J184" s="174"/>
      <c r="K184" s="21"/>
      <c r="L184" s="21"/>
      <c r="M184" s="21"/>
      <c r="N184" s="21"/>
      <c r="O184" s="21"/>
      <c r="P184" s="21"/>
    </row>
    <row r="185" spans="1:16" x14ac:dyDescent="0.25">
      <c r="A185" s="21"/>
      <c r="B185" s="21"/>
      <c r="C185" s="21"/>
      <c r="D185" s="21"/>
      <c r="E185" s="174"/>
      <c r="F185" s="174"/>
      <c r="G185" s="174"/>
      <c r="H185" s="174"/>
      <c r="I185" s="174"/>
      <c r="J185" s="174"/>
      <c r="K185" s="21"/>
      <c r="L185" s="21"/>
      <c r="M185" s="21"/>
      <c r="N185" s="21"/>
      <c r="O185" s="21"/>
      <c r="P185" s="21"/>
    </row>
    <row r="186" spans="1:16" x14ac:dyDescent="0.25">
      <c r="A186" s="21"/>
      <c r="B186" s="21"/>
      <c r="C186" s="21"/>
      <c r="D186" s="21"/>
      <c r="E186" s="174"/>
      <c r="F186" s="174"/>
      <c r="G186" s="174"/>
      <c r="H186" s="174"/>
      <c r="I186" s="174"/>
      <c r="J186" s="174"/>
      <c r="K186" s="21"/>
      <c r="L186" s="21"/>
      <c r="M186" s="21"/>
      <c r="N186" s="21"/>
      <c r="O186" s="21"/>
      <c r="P186" s="21"/>
    </row>
    <row r="187" spans="1:16" x14ac:dyDescent="0.25">
      <c r="A187" s="21"/>
      <c r="B187" s="21"/>
      <c r="C187" s="21"/>
      <c r="D187" s="21"/>
      <c r="E187" s="174"/>
      <c r="F187" s="174"/>
      <c r="G187" s="174"/>
      <c r="H187" s="174"/>
      <c r="I187" s="174"/>
      <c r="J187" s="174"/>
      <c r="K187" s="21"/>
      <c r="L187" s="21"/>
      <c r="M187" s="21"/>
      <c r="N187" s="21"/>
      <c r="O187" s="21"/>
      <c r="P187" s="21"/>
    </row>
    <row r="188" spans="1:16" x14ac:dyDescent="0.25">
      <c r="A188" s="21"/>
      <c r="B188" s="21"/>
      <c r="C188" s="21"/>
      <c r="D188" s="21"/>
      <c r="E188" s="174"/>
      <c r="F188" s="174"/>
      <c r="G188" s="174"/>
      <c r="H188" s="174"/>
      <c r="I188" s="174"/>
      <c r="J188" s="174"/>
      <c r="K188" s="21"/>
      <c r="L188" s="21"/>
      <c r="M188" s="21"/>
      <c r="N188" s="21"/>
      <c r="O188" s="21"/>
      <c r="P188" s="21"/>
    </row>
    <row r="189" spans="1:16" x14ac:dyDescent="0.25">
      <c r="A189" s="21"/>
      <c r="B189" s="21"/>
      <c r="C189" s="21"/>
      <c r="D189" s="21"/>
      <c r="E189" s="174"/>
      <c r="F189" s="174"/>
      <c r="G189" s="174"/>
      <c r="H189" s="174"/>
      <c r="I189" s="174"/>
      <c r="J189" s="174"/>
      <c r="K189" s="21"/>
      <c r="L189" s="21"/>
      <c r="M189" s="21"/>
      <c r="N189" s="21"/>
      <c r="O189" s="21"/>
      <c r="P189" s="21"/>
    </row>
    <row r="190" spans="1:16" x14ac:dyDescent="0.25">
      <c r="A190" s="21"/>
      <c r="B190" s="21"/>
      <c r="C190" s="21"/>
      <c r="D190" s="21"/>
      <c r="E190" s="174"/>
      <c r="F190" s="174"/>
      <c r="G190" s="174"/>
      <c r="H190" s="174"/>
      <c r="I190" s="174"/>
      <c r="J190" s="174"/>
      <c r="K190" s="21"/>
      <c r="L190" s="21"/>
      <c r="M190" s="21"/>
      <c r="N190" s="21"/>
      <c r="O190" s="21"/>
      <c r="P190" s="21"/>
    </row>
    <row r="191" spans="1:16" x14ac:dyDescent="0.25">
      <c r="A191" s="21"/>
      <c r="B191" s="21"/>
      <c r="C191" s="21"/>
      <c r="D191" s="21"/>
      <c r="E191" s="174"/>
      <c r="F191" s="174"/>
      <c r="G191" s="174"/>
      <c r="H191" s="174"/>
      <c r="I191" s="174"/>
      <c r="J191" s="174"/>
      <c r="K191" s="21"/>
      <c r="L191" s="21"/>
      <c r="M191" s="21"/>
      <c r="N191" s="21"/>
      <c r="O191" s="21"/>
      <c r="P191" s="21"/>
    </row>
    <row r="192" spans="1:16" x14ac:dyDescent="0.25">
      <c r="A192" s="21"/>
      <c r="B192" s="21"/>
      <c r="C192" s="21"/>
      <c r="D192" s="21"/>
      <c r="E192" s="174"/>
      <c r="F192" s="174"/>
      <c r="G192" s="174"/>
      <c r="H192" s="174"/>
      <c r="I192" s="174"/>
      <c r="J192" s="174"/>
      <c r="K192" s="21"/>
      <c r="L192" s="21"/>
      <c r="M192" s="21"/>
      <c r="N192" s="21"/>
      <c r="O192" s="21"/>
      <c r="P192" s="21"/>
    </row>
    <row r="193" spans="1:16" x14ac:dyDescent="0.25">
      <c r="A193" s="21"/>
      <c r="B193" s="21"/>
      <c r="C193" s="21"/>
      <c r="D193" s="21"/>
      <c r="E193" s="174"/>
      <c r="F193" s="174"/>
      <c r="G193" s="174"/>
      <c r="H193" s="174"/>
      <c r="I193" s="174"/>
      <c r="J193" s="174"/>
      <c r="K193" s="21"/>
      <c r="L193" s="21"/>
      <c r="M193" s="21"/>
      <c r="N193" s="21"/>
      <c r="O193" s="21"/>
      <c r="P193" s="21"/>
    </row>
    <row r="194" spans="1:16" x14ac:dyDescent="0.25">
      <c r="A194" s="21"/>
      <c r="B194" s="21"/>
      <c r="C194" s="21"/>
      <c r="D194" s="21"/>
      <c r="E194" s="174"/>
      <c r="F194" s="174"/>
      <c r="G194" s="174"/>
      <c r="H194" s="174"/>
      <c r="I194" s="174"/>
      <c r="J194" s="174"/>
      <c r="K194" s="21"/>
      <c r="L194" s="21"/>
      <c r="M194" s="21"/>
      <c r="N194" s="21"/>
      <c r="O194" s="21"/>
      <c r="P194" s="21"/>
    </row>
    <row r="195" spans="1:16" x14ac:dyDescent="0.25">
      <c r="A195" s="21"/>
      <c r="B195" s="21"/>
      <c r="C195" s="21"/>
      <c r="D195" s="21"/>
      <c r="E195" s="174"/>
      <c r="F195" s="174"/>
      <c r="G195" s="174"/>
      <c r="H195" s="174"/>
      <c r="I195" s="174"/>
      <c r="J195" s="174"/>
      <c r="K195" s="21"/>
      <c r="L195" s="21"/>
      <c r="M195" s="21"/>
      <c r="N195" s="21"/>
      <c r="O195" s="21"/>
      <c r="P195" s="21"/>
    </row>
    <row r="196" spans="1:16" x14ac:dyDescent="0.25">
      <c r="A196" s="21"/>
      <c r="B196" s="21"/>
      <c r="C196" s="21"/>
      <c r="D196" s="21"/>
      <c r="E196" s="174"/>
      <c r="F196" s="174"/>
      <c r="G196" s="174"/>
      <c r="H196" s="174"/>
      <c r="I196" s="174"/>
      <c r="J196" s="174"/>
      <c r="K196" s="21"/>
      <c r="L196" s="21"/>
      <c r="M196" s="21"/>
      <c r="N196" s="21"/>
      <c r="O196" s="21"/>
      <c r="P196" s="21"/>
    </row>
    <row r="197" spans="1:16" x14ac:dyDescent="0.25">
      <c r="A197" s="21"/>
      <c r="B197" s="21"/>
      <c r="C197" s="21"/>
      <c r="D197" s="21"/>
      <c r="E197" s="174"/>
      <c r="F197" s="174"/>
      <c r="G197" s="174"/>
      <c r="H197" s="174"/>
      <c r="I197" s="174"/>
      <c r="J197" s="174"/>
      <c r="K197" s="21"/>
      <c r="L197" s="21"/>
      <c r="M197" s="21"/>
      <c r="N197" s="21"/>
      <c r="O197" s="21"/>
      <c r="P197" s="21"/>
    </row>
    <row r="198" spans="1:16" x14ac:dyDescent="0.25">
      <c r="A198" s="21"/>
      <c r="B198" s="21"/>
      <c r="C198" s="21"/>
      <c r="D198" s="21"/>
      <c r="E198" s="174"/>
      <c r="F198" s="174"/>
      <c r="G198" s="174"/>
      <c r="H198" s="174"/>
      <c r="I198" s="174"/>
      <c r="J198" s="174"/>
      <c r="K198" s="21"/>
      <c r="L198" s="21"/>
      <c r="M198" s="21"/>
      <c r="N198" s="21"/>
      <c r="O198" s="21"/>
      <c r="P198" s="21"/>
    </row>
    <row r="199" spans="1:16" x14ac:dyDescent="0.25">
      <c r="A199" s="21"/>
      <c r="B199" s="21"/>
      <c r="C199" s="21"/>
      <c r="D199" s="21"/>
      <c r="E199" s="174"/>
      <c r="F199" s="174"/>
      <c r="G199" s="174"/>
      <c r="H199" s="174"/>
      <c r="I199" s="174"/>
      <c r="J199" s="174"/>
      <c r="K199" s="21"/>
      <c r="L199" s="21"/>
      <c r="M199" s="21"/>
      <c r="N199" s="21"/>
      <c r="O199" s="21"/>
      <c r="P199" s="21"/>
    </row>
    <row r="200" spans="1:16" x14ac:dyDescent="0.25">
      <c r="A200" s="21"/>
      <c r="B200" s="21"/>
      <c r="C200" s="21"/>
      <c r="D200" s="21"/>
      <c r="E200" s="174"/>
      <c r="F200" s="174"/>
      <c r="G200" s="174"/>
      <c r="H200" s="174"/>
      <c r="I200" s="174"/>
      <c r="J200" s="174"/>
      <c r="K200" s="21"/>
      <c r="L200" s="21"/>
      <c r="M200" s="21"/>
      <c r="N200" s="21"/>
      <c r="O200" s="21"/>
      <c r="P200" s="21"/>
    </row>
    <row r="201" spans="1:16" x14ac:dyDescent="0.25">
      <c r="A201" s="21"/>
      <c r="B201" s="21"/>
      <c r="C201" s="21"/>
      <c r="D201" s="21"/>
      <c r="E201" s="174"/>
      <c r="F201" s="174"/>
      <c r="G201" s="174"/>
      <c r="H201" s="174"/>
      <c r="I201" s="174"/>
      <c r="J201" s="174"/>
      <c r="K201" s="21"/>
      <c r="L201" s="21"/>
      <c r="M201" s="21"/>
      <c r="N201" s="21"/>
      <c r="O201" s="21"/>
      <c r="P201" s="21"/>
    </row>
    <row r="202" spans="1:16" x14ac:dyDescent="0.25">
      <c r="A202" s="21"/>
      <c r="B202" s="21"/>
      <c r="C202" s="21"/>
      <c r="D202" s="21"/>
      <c r="E202" s="174"/>
      <c r="F202" s="174"/>
      <c r="G202" s="174"/>
      <c r="H202" s="174"/>
      <c r="I202" s="174"/>
      <c r="J202" s="174"/>
      <c r="K202" s="21"/>
      <c r="L202" s="21"/>
      <c r="M202" s="21"/>
      <c r="N202" s="21"/>
      <c r="O202" s="21"/>
      <c r="P202" s="21"/>
    </row>
    <row r="203" spans="1:16" x14ac:dyDescent="0.25">
      <c r="A203" s="21"/>
      <c r="B203" s="21"/>
      <c r="C203" s="21"/>
      <c r="D203" s="21"/>
      <c r="E203" s="174"/>
      <c r="F203" s="174"/>
      <c r="G203" s="174"/>
      <c r="H203" s="174"/>
      <c r="I203" s="174"/>
      <c r="J203" s="174"/>
      <c r="K203" s="21"/>
      <c r="L203" s="21"/>
      <c r="M203" s="21"/>
      <c r="N203" s="21"/>
      <c r="O203" s="21"/>
      <c r="P203" s="21"/>
    </row>
    <row r="204" spans="1:16" x14ac:dyDescent="0.25">
      <c r="A204" s="21"/>
      <c r="B204" s="21"/>
      <c r="C204" s="21"/>
      <c r="D204" s="21"/>
      <c r="E204" s="174"/>
      <c r="F204" s="174"/>
      <c r="G204" s="174"/>
      <c r="H204" s="174"/>
      <c r="I204" s="174"/>
      <c r="J204" s="174"/>
      <c r="K204" s="21"/>
      <c r="L204" s="21"/>
      <c r="M204" s="21"/>
      <c r="N204" s="21"/>
      <c r="O204" s="21"/>
      <c r="P204" s="21"/>
    </row>
    <row r="205" spans="1:16" x14ac:dyDescent="0.25">
      <c r="A205" s="21"/>
      <c r="B205" s="21"/>
      <c r="C205" s="21"/>
      <c r="D205" s="21"/>
      <c r="E205" s="174"/>
      <c r="F205" s="174"/>
      <c r="G205" s="174"/>
      <c r="H205" s="174"/>
      <c r="I205" s="174"/>
      <c r="J205" s="174"/>
      <c r="K205" s="21"/>
      <c r="L205" s="21"/>
      <c r="M205" s="21"/>
      <c r="N205" s="21"/>
      <c r="O205" s="21"/>
      <c r="P205" s="21"/>
    </row>
    <row r="206" spans="1:16" x14ac:dyDescent="0.25">
      <c r="A206" s="21"/>
      <c r="B206" s="21"/>
      <c r="C206" s="21"/>
      <c r="D206" s="21"/>
      <c r="E206" s="174"/>
      <c r="F206" s="174"/>
      <c r="G206" s="174"/>
      <c r="H206" s="174"/>
      <c r="I206" s="174"/>
      <c r="J206" s="174"/>
      <c r="K206" s="21"/>
      <c r="L206" s="21"/>
      <c r="M206" s="21"/>
      <c r="N206" s="21"/>
      <c r="O206" s="21"/>
      <c r="P206" s="21"/>
    </row>
    <row r="207" spans="1:16" x14ac:dyDescent="0.25">
      <c r="A207" s="21"/>
      <c r="B207" s="21"/>
      <c r="C207" s="21"/>
      <c r="D207" s="21"/>
      <c r="E207" s="174"/>
      <c r="F207" s="174"/>
      <c r="G207" s="174"/>
      <c r="H207" s="174"/>
      <c r="I207" s="174"/>
      <c r="J207" s="174"/>
      <c r="K207" s="21"/>
      <c r="L207" s="21"/>
      <c r="M207" s="21"/>
      <c r="N207" s="21"/>
      <c r="O207" s="21"/>
      <c r="P207" s="21"/>
    </row>
    <row r="208" spans="1:16" x14ac:dyDescent="0.25">
      <c r="A208" s="21"/>
      <c r="B208" s="21"/>
      <c r="C208" s="21"/>
      <c r="D208" s="21"/>
      <c r="E208" s="174"/>
      <c r="F208" s="174"/>
      <c r="G208" s="174"/>
      <c r="H208" s="174"/>
      <c r="I208" s="174"/>
      <c r="J208" s="174"/>
      <c r="K208" s="21"/>
      <c r="L208" s="21"/>
      <c r="M208" s="21"/>
      <c r="N208" s="21"/>
      <c r="O208" s="21"/>
      <c r="P208" s="21"/>
    </row>
    <row r="209" spans="1:16" x14ac:dyDescent="0.25">
      <c r="A209" s="21"/>
      <c r="B209" s="21"/>
      <c r="C209" s="21"/>
      <c r="D209" s="21"/>
      <c r="E209" s="174"/>
      <c r="F209" s="174"/>
      <c r="G209" s="174"/>
      <c r="H209" s="174"/>
      <c r="I209" s="174"/>
      <c r="J209" s="174"/>
      <c r="K209" s="21"/>
      <c r="L209" s="21"/>
      <c r="M209" s="21"/>
      <c r="N209" s="21"/>
      <c r="O209" s="21"/>
      <c r="P209" s="21"/>
    </row>
    <row r="210" spans="1:16" x14ac:dyDescent="0.25">
      <c r="A210" s="21"/>
      <c r="B210" s="21"/>
      <c r="C210" s="21"/>
      <c r="D210" s="21"/>
      <c r="E210" s="174"/>
      <c r="F210" s="174"/>
      <c r="G210" s="174"/>
      <c r="H210" s="174"/>
      <c r="I210" s="174"/>
      <c r="J210" s="174"/>
      <c r="K210" s="21"/>
      <c r="L210" s="21"/>
      <c r="M210" s="21"/>
      <c r="N210" s="21"/>
      <c r="O210" s="21"/>
      <c r="P210" s="21"/>
    </row>
    <row r="211" spans="1:16" x14ac:dyDescent="0.25">
      <c r="A211" s="21"/>
      <c r="B211" s="21"/>
      <c r="C211" s="21"/>
      <c r="D211" s="21"/>
      <c r="E211" s="174"/>
      <c r="F211" s="174"/>
      <c r="G211" s="174"/>
      <c r="H211" s="174"/>
      <c r="I211" s="174"/>
      <c r="J211" s="174"/>
      <c r="K211" s="21"/>
      <c r="L211" s="21"/>
      <c r="M211" s="21"/>
      <c r="N211" s="21"/>
      <c r="O211" s="21"/>
      <c r="P211" s="21"/>
    </row>
    <row r="212" spans="1:16" x14ac:dyDescent="0.25">
      <c r="A212" s="21"/>
      <c r="B212" s="21"/>
      <c r="C212" s="21"/>
      <c r="D212" s="21"/>
      <c r="E212" s="174"/>
      <c r="F212" s="174"/>
      <c r="G212" s="174"/>
      <c r="H212" s="174"/>
      <c r="I212" s="174"/>
      <c r="J212" s="174"/>
      <c r="K212" s="21"/>
      <c r="L212" s="21"/>
      <c r="M212" s="21"/>
      <c r="N212" s="21"/>
      <c r="O212" s="21"/>
      <c r="P212" s="21"/>
    </row>
    <row r="213" spans="1:16" x14ac:dyDescent="0.25">
      <c r="A213" s="21"/>
      <c r="B213" s="21"/>
      <c r="C213" s="21"/>
      <c r="D213" s="21"/>
      <c r="E213" s="174"/>
      <c r="F213" s="174"/>
      <c r="G213" s="174"/>
      <c r="H213" s="174"/>
      <c r="I213" s="174"/>
      <c r="J213" s="174"/>
      <c r="K213" s="21"/>
      <c r="L213" s="21"/>
      <c r="M213" s="21"/>
      <c r="N213" s="21"/>
      <c r="O213" s="21"/>
      <c r="P213" s="21"/>
    </row>
    <row r="214" spans="1:16" x14ac:dyDescent="0.25">
      <c r="A214" s="21"/>
      <c r="B214" s="21"/>
      <c r="C214" s="21"/>
      <c r="D214" s="21"/>
      <c r="E214" s="174"/>
      <c r="F214" s="174"/>
      <c r="G214" s="174"/>
      <c r="H214" s="174"/>
      <c r="I214" s="174"/>
      <c r="J214" s="174"/>
      <c r="K214" s="21"/>
      <c r="L214" s="21"/>
      <c r="M214" s="21"/>
      <c r="N214" s="21"/>
      <c r="O214" s="21"/>
      <c r="P214" s="21"/>
    </row>
    <row r="215" spans="1:16" x14ac:dyDescent="0.25">
      <c r="A215" s="21"/>
      <c r="B215" s="21"/>
      <c r="C215" s="21"/>
      <c r="D215" s="21"/>
      <c r="E215" s="174"/>
      <c r="F215" s="174"/>
      <c r="G215" s="174"/>
      <c r="H215" s="174"/>
      <c r="I215" s="174"/>
      <c r="J215" s="174"/>
      <c r="K215" s="21"/>
      <c r="L215" s="21"/>
      <c r="M215" s="21"/>
      <c r="N215" s="21"/>
      <c r="O215" s="21"/>
      <c r="P215" s="21"/>
    </row>
    <row r="216" spans="1:16" x14ac:dyDescent="0.25">
      <c r="A216" s="21"/>
      <c r="B216" s="21"/>
      <c r="C216" s="21"/>
      <c r="D216" s="21"/>
      <c r="E216" s="174"/>
      <c r="F216" s="174"/>
      <c r="G216" s="174"/>
      <c r="H216" s="174"/>
      <c r="I216" s="174"/>
      <c r="J216" s="174"/>
      <c r="K216" s="21"/>
      <c r="L216" s="21"/>
      <c r="M216" s="21"/>
      <c r="N216" s="21"/>
      <c r="O216" s="21"/>
      <c r="P216" s="21"/>
    </row>
    <row r="217" spans="1:16" x14ac:dyDescent="0.25">
      <c r="A217" s="21"/>
      <c r="B217" s="21"/>
      <c r="C217" s="21"/>
      <c r="D217" s="21"/>
      <c r="E217" s="174"/>
      <c r="F217" s="174"/>
      <c r="G217" s="174"/>
      <c r="H217" s="174"/>
      <c r="I217" s="174"/>
      <c r="J217" s="174"/>
      <c r="K217" s="21"/>
      <c r="L217" s="21"/>
      <c r="M217" s="21"/>
      <c r="N217" s="21"/>
      <c r="O217" s="21"/>
      <c r="P217" s="21"/>
    </row>
    <row r="218" spans="1:16" x14ac:dyDescent="0.25">
      <c r="A218" s="21"/>
      <c r="B218" s="21"/>
      <c r="C218" s="21"/>
      <c r="D218" s="21"/>
      <c r="E218" s="174"/>
      <c r="F218" s="174"/>
      <c r="G218" s="174"/>
      <c r="H218" s="174"/>
      <c r="I218" s="174"/>
      <c r="J218" s="174"/>
      <c r="K218" s="21"/>
      <c r="L218" s="21"/>
      <c r="M218" s="21"/>
      <c r="N218" s="21"/>
      <c r="O218" s="21"/>
      <c r="P218" s="21"/>
    </row>
    <row r="219" spans="1:16" x14ac:dyDescent="0.25">
      <c r="A219" s="21"/>
      <c r="B219" s="21"/>
      <c r="C219" s="21"/>
      <c r="D219" s="21"/>
      <c r="E219" s="174"/>
      <c r="F219" s="174"/>
      <c r="G219" s="174"/>
      <c r="H219" s="174"/>
      <c r="I219" s="174"/>
      <c r="J219" s="174"/>
      <c r="K219" s="21"/>
      <c r="L219" s="21"/>
      <c r="M219" s="21"/>
      <c r="N219" s="21"/>
      <c r="O219" s="21"/>
      <c r="P219" s="21"/>
    </row>
    <row r="220" spans="1:16" x14ac:dyDescent="0.25">
      <c r="A220" s="21"/>
      <c r="B220" s="21"/>
      <c r="C220" s="21"/>
      <c r="D220" s="21"/>
      <c r="E220" s="174"/>
      <c r="F220" s="174"/>
      <c r="G220" s="174"/>
      <c r="H220" s="174"/>
      <c r="I220" s="174"/>
      <c r="J220" s="174"/>
      <c r="K220" s="21"/>
      <c r="L220" s="21"/>
      <c r="M220" s="21"/>
      <c r="N220" s="21"/>
      <c r="O220" s="21"/>
      <c r="P220" s="21"/>
    </row>
    <row r="221" spans="1:16" x14ac:dyDescent="0.25">
      <c r="A221" s="21"/>
      <c r="B221" s="21"/>
      <c r="C221" s="21"/>
      <c r="D221" s="21"/>
      <c r="E221" s="174"/>
      <c r="F221" s="174"/>
      <c r="G221" s="174"/>
      <c r="H221" s="174"/>
      <c r="I221" s="174"/>
      <c r="J221" s="174"/>
      <c r="K221" s="21"/>
      <c r="L221" s="21"/>
      <c r="M221" s="21"/>
      <c r="N221" s="21"/>
      <c r="O221" s="21"/>
      <c r="P221" s="21"/>
    </row>
    <row r="222" spans="1:16" x14ac:dyDescent="0.25">
      <c r="A222" s="21"/>
      <c r="B222" s="21"/>
      <c r="C222" s="21"/>
      <c r="D222" s="21"/>
      <c r="E222" s="174"/>
      <c r="F222" s="174"/>
      <c r="G222" s="174"/>
      <c r="H222" s="174"/>
      <c r="I222" s="174"/>
      <c r="J222" s="174"/>
      <c r="K222" s="21"/>
      <c r="L222" s="21"/>
      <c r="M222" s="21"/>
      <c r="N222" s="21"/>
      <c r="O222" s="21"/>
      <c r="P222" s="21"/>
    </row>
    <row r="223" spans="1:16" x14ac:dyDescent="0.25">
      <c r="A223" s="21"/>
      <c r="B223" s="21"/>
      <c r="C223" s="21"/>
      <c r="D223" s="21"/>
      <c r="E223" s="174"/>
      <c r="F223" s="174"/>
      <c r="G223" s="174"/>
      <c r="H223" s="174"/>
      <c r="I223" s="174"/>
      <c r="J223" s="174"/>
      <c r="K223" s="21"/>
      <c r="L223" s="21"/>
      <c r="M223" s="21"/>
      <c r="N223" s="21"/>
      <c r="O223" s="21"/>
      <c r="P223" s="21"/>
    </row>
    <row r="224" spans="1:16" x14ac:dyDescent="0.25">
      <c r="A224" s="21"/>
      <c r="B224" s="21"/>
      <c r="C224" s="21"/>
      <c r="D224" s="21"/>
      <c r="E224" s="174"/>
      <c r="F224" s="174"/>
      <c r="G224" s="174"/>
      <c r="H224" s="174"/>
      <c r="I224" s="174"/>
      <c r="J224" s="174"/>
      <c r="K224" s="21"/>
      <c r="L224" s="21"/>
      <c r="M224" s="21"/>
      <c r="N224" s="21"/>
      <c r="O224" s="21"/>
      <c r="P224" s="21"/>
    </row>
    <row r="225" spans="1:16" x14ac:dyDescent="0.25">
      <c r="A225" s="21"/>
      <c r="B225" s="21"/>
      <c r="C225" s="21"/>
      <c r="D225" s="21"/>
      <c r="E225" s="174"/>
      <c r="F225" s="174"/>
      <c r="G225" s="174"/>
      <c r="H225" s="174"/>
      <c r="I225" s="174"/>
      <c r="J225" s="174"/>
      <c r="K225" s="21"/>
      <c r="L225" s="21"/>
      <c r="M225" s="21"/>
      <c r="N225" s="21"/>
      <c r="O225" s="21"/>
      <c r="P225" s="21"/>
    </row>
    <row r="226" spans="1:16" x14ac:dyDescent="0.25">
      <c r="A226" s="21"/>
      <c r="B226" s="21"/>
      <c r="C226" s="21"/>
      <c r="D226" s="21"/>
      <c r="E226" s="174"/>
      <c r="F226" s="174"/>
      <c r="G226" s="174"/>
      <c r="H226" s="174"/>
      <c r="I226" s="174"/>
      <c r="J226" s="174"/>
      <c r="K226" s="21"/>
      <c r="L226" s="21"/>
      <c r="M226" s="21"/>
      <c r="N226" s="21"/>
      <c r="O226" s="21"/>
      <c r="P226" s="21"/>
    </row>
    <row r="227" spans="1:16" x14ac:dyDescent="0.25">
      <c r="A227" s="21"/>
      <c r="B227" s="21"/>
      <c r="C227" s="21"/>
      <c r="D227" s="21"/>
      <c r="E227" s="174"/>
      <c r="F227" s="174"/>
      <c r="G227" s="174"/>
      <c r="H227" s="174"/>
      <c r="I227" s="174"/>
      <c r="J227" s="174"/>
      <c r="K227" s="21"/>
      <c r="L227" s="21"/>
      <c r="M227" s="21"/>
      <c r="N227" s="21"/>
      <c r="O227" s="21"/>
      <c r="P227" s="21"/>
    </row>
    <row r="228" spans="1:16" x14ac:dyDescent="0.25">
      <c r="A228" s="21"/>
      <c r="B228" s="21"/>
      <c r="C228" s="21"/>
      <c r="D228" s="21"/>
      <c r="E228" s="174"/>
      <c r="F228" s="174"/>
      <c r="G228" s="174"/>
      <c r="H228" s="174"/>
      <c r="I228" s="174"/>
      <c r="J228" s="174"/>
      <c r="K228" s="21"/>
      <c r="L228" s="21"/>
      <c r="M228" s="21"/>
      <c r="N228" s="21"/>
      <c r="O228" s="21"/>
      <c r="P228" s="21"/>
    </row>
    <row r="229" spans="1:16" x14ac:dyDescent="0.25">
      <c r="A229" s="21"/>
      <c r="B229" s="21"/>
      <c r="C229" s="21"/>
      <c r="D229" s="21"/>
      <c r="E229" s="174"/>
      <c r="F229" s="174"/>
      <c r="G229" s="174"/>
      <c r="H229" s="174"/>
      <c r="I229" s="174"/>
      <c r="J229" s="174"/>
      <c r="K229" s="21"/>
      <c r="L229" s="21"/>
      <c r="M229" s="21"/>
      <c r="N229" s="21"/>
      <c r="O229" s="21"/>
      <c r="P229" s="21"/>
    </row>
    <row r="230" spans="1:16" x14ac:dyDescent="0.25">
      <c r="A230" s="21"/>
      <c r="B230" s="21"/>
      <c r="C230" s="21"/>
      <c r="D230" s="21"/>
      <c r="E230" s="174"/>
      <c r="F230" s="174"/>
      <c r="G230" s="174"/>
      <c r="H230" s="174"/>
      <c r="I230" s="174"/>
      <c r="J230" s="174"/>
      <c r="K230" s="21"/>
      <c r="L230" s="21"/>
      <c r="M230" s="21"/>
      <c r="N230" s="21"/>
      <c r="O230" s="21"/>
      <c r="P230" s="21"/>
    </row>
    <row r="231" spans="1:16" x14ac:dyDescent="0.25">
      <c r="A231" s="21"/>
      <c r="B231" s="21"/>
      <c r="C231" s="21"/>
      <c r="D231" s="21"/>
      <c r="E231" s="174"/>
      <c r="F231" s="174"/>
      <c r="G231" s="174"/>
      <c r="H231" s="174"/>
      <c r="I231" s="174"/>
      <c r="J231" s="174"/>
      <c r="K231" s="21"/>
      <c r="L231" s="21"/>
      <c r="M231" s="21"/>
      <c r="N231" s="21"/>
      <c r="O231" s="21"/>
      <c r="P231" s="21"/>
    </row>
    <row r="232" spans="1:16" x14ac:dyDescent="0.25">
      <c r="A232" s="21"/>
      <c r="B232" s="21"/>
      <c r="C232" s="21"/>
      <c r="D232" s="21"/>
      <c r="E232" s="174"/>
      <c r="F232" s="174"/>
      <c r="G232" s="174"/>
      <c r="H232" s="174"/>
      <c r="I232" s="174"/>
      <c r="J232" s="174"/>
      <c r="K232" s="21"/>
      <c r="L232" s="21"/>
      <c r="M232" s="21"/>
      <c r="N232" s="21"/>
      <c r="O232" s="21"/>
      <c r="P232" s="21"/>
    </row>
    <row r="233" spans="1:16" x14ac:dyDescent="0.25">
      <c r="A233" s="21"/>
      <c r="B233" s="21"/>
      <c r="C233" s="21"/>
      <c r="D233" s="21"/>
      <c r="E233" s="174"/>
      <c r="F233" s="174"/>
      <c r="G233" s="174"/>
      <c r="H233" s="174"/>
      <c r="I233" s="174"/>
      <c r="J233" s="174"/>
      <c r="K233" s="21"/>
      <c r="L233" s="21"/>
      <c r="M233" s="21"/>
      <c r="N233" s="21"/>
      <c r="O233" s="21"/>
      <c r="P233" s="21"/>
    </row>
    <row r="234" spans="1:16" x14ac:dyDescent="0.25">
      <c r="A234" s="21"/>
      <c r="B234" s="21"/>
      <c r="C234" s="21"/>
      <c r="D234" s="21"/>
      <c r="E234" s="174"/>
      <c r="F234" s="174"/>
      <c r="G234" s="174"/>
      <c r="H234" s="174"/>
      <c r="I234" s="174"/>
      <c r="J234" s="174"/>
      <c r="K234" s="21"/>
      <c r="L234" s="21"/>
      <c r="M234" s="21"/>
      <c r="N234" s="21"/>
      <c r="O234" s="21"/>
      <c r="P234" s="21"/>
    </row>
    <row r="235" spans="1:16" x14ac:dyDescent="0.25">
      <c r="A235" s="21"/>
      <c r="B235" s="21"/>
      <c r="C235" s="21"/>
      <c r="D235" s="21"/>
      <c r="E235" s="174"/>
      <c r="F235" s="174"/>
      <c r="G235" s="174"/>
      <c r="H235" s="174"/>
      <c r="I235" s="174"/>
      <c r="J235" s="174"/>
      <c r="K235" s="21"/>
      <c r="L235" s="21"/>
      <c r="M235" s="21"/>
      <c r="N235" s="21"/>
      <c r="O235" s="21"/>
      <c r="P235" s="21"/>
    </row>
    <row r="236" spans="1:16" x14ac:dyDescent="0.25">
      <c r="A236" s="21"/>
      <c r="B236" s="21"/>
      <c r="C236" s="21"/>
      <c r="D236" s="21"/>
      <c r="E236" s="174"/>
      <c r="F236" s="174"/>
      <c r="G236" s="174"/>
      <c r="H236" s="174"/>
      <c r="I236" s="174"/>
      <c r="J236" s="174"/>
      <c r="K236" s="21"/>
      <c r="L236" s="21"/>
      <c r="M236" s="21"/>
      <c r="N236" s="21"/>
      <c r="O236" s="21"/>
      <c r="P236" s="21"/>
    </row>
    <row r="237" spans="1:16" x14ac:dyDescent="0.25">
      <c r="A237" s="21"/>
      <c r="B237" s="21"/>
      <c r="C237" s="21"/>
      <c r="D237" s="21"/>
      <c r="E237" s="174"/>
      <c r="F237" s="174"/>
      <c r="G237" s="174"/>
      <c r="H237" s="174"/>
      <c r="I237" s="174"/>
      <c r="J237" s="174"/>
      <c r="K237" s="21"/>
      <c r="L237" s="21"/>
      <c r="M237" s="21"/>
      <c r="N237" s="21"/>
      <c r="O237" s="21"/>
      <c r="P237" s="21"/>
    </row>
    <row r="238" spans="1:16" x14ac:dyDescent="0.25">
      <c r="A238" s="21"/>
      <c r="B238" s="21"/>
      <c r="C238" s="21"/>
      <c r="D238" s="21"/>
      <c r="E238" s="174"/>
      <c r="F238" s="174"/>
      <c r="G238" s="174"/>
      <c r="H238" s="174"/>
      <c r="I238" s="174"/>
      <c r="J238" s="174"/>
      <c r="K238" s="21"/>
      <c r="L238" s="21"/>
      <c r="M238" s="21"/>
      <c r="N238" s="21"/>
      <c r="O238" s="21"/>
      <c r="P238" s="21"/>
    </row>
    <row r="239" spans="1:16" x14ac:dyDescent="0.25">
      <c r="A239" s="21"/>
      <c r="B239" s="21"/>
      <c r="C239" s="21"/>
      <c r="D239" s="21"/>
      <c r="E239" s="174"/>
      <c r="F239" s="174"/>
      <c r="G239" s="174"/>
      <c r="H239" s="174"/>
      <c r="I239" s="174"/>
      <c r="J239" s="174"/>
      <c r="K239" s="21"/>
      <c r="L239" s="21"/>
      <c r="M239" s="21"/>
      <c r="N239" s="21"/>
      <c r="O239" s="21"/>
      <c r="P239" s="21"/>
    </row>
    <row r="240" spans="1:16" x14ac:dyDescent="0.25">
      <c r="A240" s="21"/>
      <c r="B240" s="21"/>
      <c r="C240" s="21"/>
      <c r="D240" s="21"/>
      <c r="E240" s="174"/>
      <c r="F240" s="174"/>
      <c r="G240" s="174"/>
      <c r="H240" s="174"/>
      <c r="I240" s="174"/>
      <c r="J240" s="174"/>
      <c r="K240" s="21"/>
      <c r="L240" s="21"/>
      <c r="M240" s="21"/>
      <c r="N240" s="21"/>
      <c r="O240" s="21"/>
      <c r="P240" s="21"/>
    </row>
    <row r="241" spans="1:16" x14ac:dyDescent="0.25">
      <c r="A241" s="21"/>
      <c r="B241" s="21"/>
      <c r="C241" s="21"/>
      <c r="D241" s="21"/>
      <c r="E241" s="174"/>
      <c r="F241" s="174"/>
      <c r="G241" s="174"/>
      <c r="H241" s="174"/>
      <c r="I241" s="174"/>
      <c r="J241" s="174"/>
      <c r="K241" s="21"/>
      <c r="L241" s="21"/>
      <c r="M241" s="21"/>
      <c r="N241" s="21"/>
      <c r="O241" s="21"/>
      <c r="P241" s="21"/>
    </row>
    <row r="242" spans="1:16" x14ac:dyDescent="0.25">
      <c r="A242" s="21"/>
      <c r="B242" s="21"/>
      <c r="C242" s="21"/>
      <c r="D242" s="21"/>
      <c r="E242" s="174"/>
      <c r="F242" s="174"/>
      <c r="G242" s="174"/>
      <c r="H242" s="174"/>
      <c r="I242" s="174"/>
      <c r="J242" s="174"/>
      <c r="K242" s="21"/>
      <c r="L242" s="21"/>
      <c r="M242" s="21"/>
      <c r="N242" s="21"/>
      <c r="O242" s="21"/>
      <c r="P242" s="21"/>
    </row>
    <row r="243" spans="1:16" x14ac:dyDescent="0.25">
      <c r="A243" s="21"/>
      <c r="B243" s="21"/>
      <c r="C243" s="21"/>
      <c r="D243" s="21"/>
      <c r="E243" s="174"/>
      <c r="F243" s="174"/>
      <c r="G243" s="174"/>
      <c r="H243" s="174"/>
      <c r="I243" s="174"/>
      <c r="J243" s="174"/>
      <c r="K243" s="21"/>
      <c r="L243" s="21"/>
      <c r="M243" s="21"/>
      <c r="N243" s="21"/>
      <c r="O243" s="21"/>
      <c r="P243" s="21"/>
    </row>
    <row r="244" spans="1:16" x14ac:dyDescent="0.25">
      <c r="A244" s="21"/>
      <c r="B244" s="21"/>
      <c r="C244" s="21"/>
      <c r="D244" s="21"/>
      <c r="E244" s="174"/>
      <c r="F244" s="174"/>
      <c r="G244" s="174"/>
      <c r="H244" s="174"/>
      <c r="I244" s="174"/>
      <c r="J244" s="174"/>
      <c r="K244" s="21"/>
      <c r="L244" s="21"/>
      <c r="M244" s="21"/>
      <c r="N244" s="21"/>
      <c r="O244" s="21"/>
      <c r="P244" s="21"/>
    </row>
    <row r="245" spans="1:16" x14ac:dyDescent="0.25">
      <c r="A245" s="21"/>
      <c r="B245" s="21"/>
      <c r="C245" s="21"/>
      <c r="D245" s="21"/>
      <c r="E245" s="174"/>
      <c r="F245" s="174"/>
      <c r="G245" s="174"/>
      <c r="H245" s="174"/>
      <c r="I245" s="174"/>
      <c r="J245" s="174"/>
      <c r="K245" s="21"/>
      <c r="L245" s="21"/>
      <c r="M245" s="21"/>
      <c r="N245" s="21"/>
      <c r="O245" s="21"/>
      <c r="P245" s="21"/>
    </row>
    <row r="246" spans="1:16" x14ac:dyDescent="0.25">
      <c r="A246" s="21"/>
      <c r="B246" s="21"/>
      <c r="C246" s="21"/>
      <c r="D246" s="21"/>
      <c r="E246" s="174"/>
      <c r="F246" s="174"/>
      <c r="G246" s="174"/>
      <c r="H246" s="174"/>
      <c r="I246" s="174"/>
      <c r="J246" s="174"/>
      <c r="K246" s="21"/>
      <c r="L246" s="21"/>
      <c r="M246" s="21"/>
      <c r="N246" s="21"/>
      <c r="O246" s="21"/>
      <c r="P246" s="21"/>
    </row>
    <row r="247" spans="1:16" x14ac:dyDescent="0.25">
      <c r="A247" s="21"/>
      <c r="B247" s="21"/>
      <c r="C247" s="21"/>
      <c r="D247" s="21"/>
      <c r="E247" s="174"/>
      <c r="F247" s="174"/>
      <c r="G247" s="174"/>
      <c r="H247" s="174"/>
      <c r="I247" s="174"/>
      <c r="J247" s="174"/>
      <c r="K247" s="21"/>
      <c r="L247" s="21"/>
      <c r="M247" s="21"/>
      <c r="N247" s="21"/>
      <c r="O247" s="21"/>
      <c r="P247" s="21"/>
    </row>
    <row r="248" spans="1:16" x14ac:dyDescent="0.25">
      <c r="A248" s="21"/>
      <c r="B248" s="21"/>
      <c r="C248" s="21"/>
      <c r="D248" s="21"/>
      <c r="E248" s="174"/>
      <c r="F248" s="174"/>
      <c r="G248" s="174"/>
      <c r="H248" s="174"/>
      <c r="I248" s="174"/>
      <c r="J248" s="174"/>
      <c r="K248" s="21"/>
      <c r="L248" s="21"/>
      <c r="M248" s="21"/>
      <c r="N248" s="21"/>
      <c r="O248" s="21"/>
      <c r="P248" s="21"/>
    </row>
    <row r="249" spans="1:16" x14ac:dyDescent="0.25">
      <c r="A249" s="21"/>
      <c r="B249" s="21"/>
      <c r="C249" s="21"/>
      <c r="D249" s="21"/>
      <c r="E249" s="174"/>
      <c r="F249" s="174"/>
      <c r="G249" s="174"/>
      <c r="H249" s="174"/>
      <c r="I249" s="174"/>
      <c r="J249" s="174"/>
      <c r="K249" s="21"/>
      <c r="L249" s="21"/>
      <c r="M249" s="21"/>
      <c r="N249" s="21"/>
      <c r="O249" s="21"/>
      <c r="P249" s="21"/>
    </row>
    <row r="250" spans="1:16" x14ac:dyDescent="0.25">
      <c r="A250" s="21"/>
      <c r="B250" s="21"/>
      <c r="C250" s="21"/>
      <c r="D250" s="21"/>
      <c r="E250" s="174"/>
      <c r="F250" s="174"/>
      <c r="G250" s="174"/>
      <c r="H250" s="174"/>
      <c r="I250" s="174"/>
      <c r="J250" s="174"/>
      <c r="K250" s="21"/>
      <c r="L250" s="21"/>
      <c r="M250" s="21"/>
      <c r="N250" s="21"/>
      <c r="O250" s="21"/>
      <c r="P250" s="21"/>
    </row>
    <row r="251" spans="1:16" x14ac:dyDescent="0.25">
      <c r="A251" s="21"/>
      <c r="B251" s="21"/>
      <c r="C251" s="21"/>
      <c r="D251" s="21"/>
      <c r="E251" s="174"/>
      <c r="F251" s="174"/>
      <c r="G251" s="174"/>
      <c r="H251" s="174"/>
      <c r="I251" s="174"/>
      <c r="J251" s="174"/>
      <c r="K251" s="21"/>
      <c r="L251" s="21"/>
      <c r="M251" s="21"/>
      <c r="N251" s="21"/>
      <c r="O251" s="21"/>
      <c r="P251" s="21"/>
    </row>
    <row r="252" spans="1:16" x14ac:dyDescent="0.25">
      <c r="A252" s="21"/>
      <c r="B252" s="21"/>
      <c r="C252" s="21"/>
      <c r="D252" s="21"/>
      <c r="E252" s="174"/>
      <c r="F252" s="174"/>
      <c r="G252" s="174"/>
      <c r="H252" s="174"/>
      <c r="I252" s="174"/>
      <c r="J252" s="174"/>
      <c r="K252" s="21"/>
      <c r="L252" s="21"/>
      <c r="M252" s="21"/>
      <c r="N252" s="21"/>
      <c r="O252" s="21"/>
      <c r="P252" s="21"/>
    </row>
    <row r="253" spans="1:16" x14ac:dyDescent="0.25">
      <c r="A253" s="21"/>
      <c r="B253" s="21"/>
      <c r="C253" s="21"/>
      <c r="D253" s="21"/>
      <c r="E253" s="174"/>
      <c r="F253" s="174"/>
      <c r="G253" s="174"/>
      <c r="H253" s="174"/>
      <c r="I253" s="174"/>
      <c r="J253" s="174"/>
      <c r="K253" s="21"/>
      <c r="L253" s="21"/>
      <c r="M253" s="21"/>
      <c r="N253" s="21"/>
      <c r="O253" s="21"/>
      <c r="P253" s="21"/>
    </row>
    <row r="254" spans="1:16" x14ac:dyDescent="0.25">
      <c r="A254" s="21"/>
      <c r="B254" s="21"/>
      <c r="C254" s="21"/>
      <c r="D254" s="21"/>
      <c r="E254" s="174"/>
      <c r="F254" s="174"/>
      <c r="G254" s="174"/>
      <c r="H254" s="174"/>
      <c r="I254" s="174"/>
      <c r="J254" s="174"/>
      <c r="K254" s="21"/>
      <c r="L254" s="21"/>
      <c r="M254" s="21"/>
      <c r="N254" s="21"/>
      <c r="O254" s="21"/>
      <c r="P254" s="21"/>
    </row>
    <row r="255" spans="1:16" x14ac:dyDescent="0.25">
      <c r="A255" s="21"/>
      <c r="B255" s="21"/>
      <c r="C255" s="21"/>
      <c r="D255" s="21"/>
      <c r="E255" s="174"/>
      <c r="F255" s="174"/>
      <c r="G255" s="174"/>
      <c r="H255" s="174"/>
      <c r="I255" s="174"/>
      <c r="J255" s="174"/>
      <c r="K255" s="21"/>
      <c r="L255" s="21"/>
      <c r="M255" s="21"/>
      <c r="N255" s="21"/>
      <c r="O255" s="21"/>
      <c r="P255" s="21"/>
    </row>
    <row r="256" spans="1:16" x14ac:dyDescent="0.25">
      <c r="A256" s="21"/>
      <c r="B256" s="21"/>
      <c r="C256" s="21"/>
      <c r="D256" s="21"/>
      <c r="E256" s="174"/>
      <c r="F256" s="174"/>
      <c r="G256" s="174"/>
      <c r="H256" s="174"/>
      <c r="I256" s="174"/>
      <c r="J256" s="174"/>
      <c r="K256" s="21"/>
      <c r="L256" s="21"/>
      <c r="M256" s="21"/>
      <c r="N256" s="21"/>
      <c r="O256" s="21"/>
      <c r="P256" s="21"/>
    </row>
    <row r="257" spans="1:16" x14ac:dyDescent="0.25">
      <c r="A257" s="21"/>
      <c r="B257" s="21"/>
      <c r="C257" s="21"/>
      <c r="D257" s="21"/>
      <c r="E257" s="174"/>
      <c r="F257" s="174"/>
      <c r="G257" s="174"/>
      <c r="H257" s="174"/>
      <c r="I257" s="174"/>
      <c r="J257" s="174"/>
      <c r="K257" s="21"/>
      <c r="L257" s="21"/>
      <c r="M257" s="21"/>
      <c r="N257" s="21"/>
      <c r="O257" s="21"/>
      <c r="P257" s="21"/>
    </row>
    <row r="258" spans="1:16" x14ac:dyDescent="0.25">
      <c r="A258" s="21"/>
      <c r="B258" s="21"/>
      <c r="C258" s="21"/>
      <c r="D258" s="21"/>
      <c r="E258" s="174"/>
      <c r="F258" s="174"/>
      <c r="G258" s="174"/>
      <c r="H258" s="174"/>
      <c r="I258" s="174"/>
      <c r="J258" s="174"/>
      <c r="K258" s="21"/>
      <c r="L258" s="21"/>
      <c r="M258" s="21"/>
      <c r="N258" s="21"/>
      <c r="O258" s="21"/>
      <c r="P258" s="21"/>
    </row>
    <row r="259" spans="1:16" x14ac:dyDescent="0.25">
      <c r="A259" s="21"/>
      <c r="B259" s="21"/>
      <c r="C259" s="21"/>
      <c r="D259" s="21"/>
      <c r="E259" s="174"/>
      <c r="F259" s="174"/>
      <c r="G259" s="174"/>
      <c r="H259" s="174"/>
      <c r="I259" s="174"/>
      <c r="J259" s="174"/>
      <c r="K259" s="21"/>
      <c r="L259" s="21"/>
      <c r="M259" s="21"/>
      <c r="N259" s="21"/>
      <c r="O259" s="21"/>
      <c r="P259" s="21"/>
    </row>
    <row r="260" spans="1:16" x14ac:dyDescent="0.25">
      <c r="A260" s="21"/>
      <c r="B260" s="21"/>
      <c r="C260" s="21"/>
      <c r="D260" s="21"/>
      <c r="E260" s="174"/>
      <c r="F260" s="174"/>
      <c r="G260" s="174"/>
      <c r="H260" s="174"/>
      <c r="I260" s="174"/>
      <c r="J260" s="174"/>
      <c r="K260" s="21"/>
      <c r="L260" s="21"/>
      <c r="M260" s="21"/>
      <c r="N260" s="21"/>
      <c r="O260" s="21"/>
      <c r="P260" s="21"/>
    </row>
    <row r="261" spans="1:16" x14ac:dyDescent="0.25">
      <c r="A261" s="21"/>
      <c r="B261" s="21"/>
      <c r="C261" s="21"/>
      <c r="D261" s="21"/>
      <c r="E261" s="174"/>
      <c r="F261" s="174"/>
      <c r="G261" s="174"/>
      <c r="H261" s="174"/>
      <c r="I261" s="174"/>
      <c r="J261" s="174"/>
      <c r="K261" s="21"/>
      <c r="L261" s="21"/>
      <c r="M261" s="21"/>
      <c r="N261" s="21"/>
      <c r="O261" s="21"/>
      <c r="P261" s="21"/>
    </row>
    <row r="262" spans="1:16" x14ac:dyDescent="0.25">
      <c r="A262" s="21"/>
      <c r="B262" s="21"/>
      <c r="C262" s="21"/>
      <c r="D262" s="21"/>
      <c r="E262" s="174"/>
      <c r="F262" s="174"/>
      <c r="G262" s="174"/>
      <c r="H262" s="174"/>
      <c r="I262" s="174"/>
      <c r="J262" s="174"/>
      <c r="K262" s="21"/>
      <c r="L262" s="21"/>
      <c r="M262" s="21"/>
      <c r="N262" s="21"/>
      <c r="O262" s="21"/>
      <c r="P262" s="21"/>
    </row>
    <row r="263" spans="1:16" x14ac:dyDescent="0.25">
      <c r="A263" s="21"/>
      <c r="B263" s="21"/>
      <c r="C263" s="21"/>
      <c r="D263" s="21"/>
      <c r="E263" s="174"/>
      <c r="F263" s="174"/>
      <c r="G263" s="174"/>
      <c r="H263" s="174"/>
      <c r="I263" s="174"/>
      <c r="J263" s="174"/>
      <c r="K263" s="21"/>
      <c r="L263" s="21"/>
      <c r="M263" s="21"/>
      <c r="N263" s="21"/>
      <c r="O263" s="21"/>
      <c r="P263" s="21"/>
    </row>
    <row r="264" spans="1:16" x14ac:dyDescent="0.25">
      <c r="A264" s="21"/>
      <c r="B264" s="21"/>
      <c r="C264" s="21"/>
      <c r="D264" s="21"/>
      <c r="E264" s="174"/>
      <c r="F264" s="174"/>
      <c r="G264" s="174"/>
      <c r="H264" s="174"/>
      <c r="I264" s="174"/>
      <c r="J264" s="174"/>
      <c r="K264" s="21"/>
      <c r="L264" s="21"/>
      <c r="M264" s="21"/>
      <c r="N264" s="21"/>
      <c r="O264" s="21"/>
      <c r="P264" s="21"/>
    </row>
    <row r="265" spans="1:16" x14ac:dyDescent="0.25">
      <c r="A265" s="21"/>
      <c r="B265" s="21"/>
      <c r="C265" s="21"/>
      <c r="D265" s="21"/>
      <c r="E265" s="174"/>
      <c r="F265" s="174"/>
      <c r="G265" s="174"/>
      <c r="H265" s="174"/>
      <c r="I265" s="174"/>
      <c r="J265" s="174"/>
      <c r="K265" s="21"/>
      <c r="L265" s="21"/>
      <c r="M265" s="21"/>
      <c r="N265" s="21"/>
      <c r="O265" s="21"/>
      <c r="P265" s="21"/>
    </row>
    <row r="266" spans="1:16" x14ac:dyDescent="0.25">
      <c r="A266" s="21"/>
      <c r="B266" s="21"/>
      <c r="C266" s="21"/>
      <c r="D266" s="21"/>
      <c r="E266" s="174"/>
      <c r="F266" s="174"/>
      <c r="G266" s="174"/>
      <c r="H266" s="174"/>
      <c r="I266" s="174"/>
      <c r="J266" s="174"/>
      <c r="K266" s="21"/>
      <c r="L266" s="21"/>
      <c r="M266" s="21"/>
      <c r="N266" s="21"/>
      <c r="O266" s="21"/>
      <c r="P266" s="21"/>
    </row>
    <row r="267" spans="1:16" x14ac:dyDescent="0.25">
      <c r="A267" s="21"/>
      <c r="B267" s="21"/>
      <c r="C267" s="21"/>
      <c r="D267" s="21"/>
      <c r="E267" s="174"/>
      <c r="F267" s="174"/>
      <c r="G267" s="174"/>
      <c r="H267" s="174"/>
      <c r="I267" s="174"/>
      <c r="J267" s="174"/>
      <c r="K267" s="21"/>
      <c r="L267" s="21"/>
      <c r="M267" s="21"/>
      <c r="N267" s="21"/>
      <c r="O267" s="21"/>
      <c r="P267" s="21"/>
    </row>
    <row r="268" spans="1:16" x14ac:dyDescent="0.25">
      <c r="A268" s="21"/>
      <c r="B268" s="21"/>
      <c r="C268" s="21"/>
      <c r="D268" s="21"/>
      <c r="E268" s="174"/>
      <c r="F268" s="174"/>
      <c r="G268" s="174"/>
      <c r="H268" s="174"/>
      <c r="I268" s="174"/>
      <c r="J268" s="174"/>
      <c r="K268" s="21"/>
      <c r="L268" s="21"/>
      <c r="M268" s="21"/>
      <c r="N268" s="21"/>
      <c r="O268" s="21"/>
      <c r="P268" s="21"/>
    </row>
    <row r="269" spans="1:16" x14ac:dyDescent="0.25">
      <c r="A269" s="21"/>
      <c r="B269" s="21"/>
      <c r="C269" s="21"/>
      <c r="D269" s="21"/>
      <c r="E269" s="174"/>
      <c r="F269" s="174"/>
      <c r="G269" s="174"/>
      <c r="H269" s="174"/>
      <c r="I269" s="174"/>
      <c r="J269" s="174"/>
      <c r="K269" s="21"/>
      <c r="L269" s="21"/>
      <c r="M269" s="21"/>
      <c r="N269" s="21"/>
      <c r="O269" s="21"/>
      <c r="P269" s="21"/>
    </row>
    <row r="270" spans="1:16" x14ac:dyDescent="0.25">
      <c r="A270" s="21"/>
      <c r="B270" s="21"/>
      <c r="C270" s="21"/>
      <c r="D270" s="21"/>
      <c r="E270" s="174"/>
      <c r="F270" s="174"/>
      <c r="G270" s="174"/>
      <c r="H270" s="174"/>
      <c r="I270" s="174"/>
      <c r="J270" s="174"/>
      <c r="K270" s="21"/>
      <c r="L270" s="21"/>
      <c r="M270" s="21"/>
      <c r="N270" s="21"/>
      <c r="O270" s="21"/>
      <c r="P270" s="21"/>
    </row>
    <row r="271" spans="1:16" x14ac:dyDescent="0.25">
      <c r="A271" s="21"/>
      <c r="B271" s="21"/>
      <c r="C271" s="21"/>
      <c r="D271" s="21"/>
      <c r="E271" s="174"/>
      <c r="F271" s="174"/>
      <c r="G271" s="174"/>
      <c r="H271" s="174"/>
      <c r="I271" s="174"/>
      <c r="J271" s="174"/>
      <c r="K271" s="21"/>
      <c r="L271" s="21"/>
      <c r="M271" s="21"/>
      <c r="N271" s="21"/>
      <c r="O271" s="21"/>
      <c r="P271" s="21"/>
    </row>
    <row r="272" spans="1:16" x14ac:dyDescent="0.25">
      <c r="A272" s="21"/>
      <c r="B272" s="21"/>
      <c r="C272" s="21"/>
      <c r="D272" s="21"/>
      <c r="E272" s="174"/>
      <c r="F272" s="174"/>
      <c r="G272" s="174"/>
      <c r="H272" s="174"/>
      <c r="I272" s="174"/>
      <c r="J272" s="174"/>
      <c r="K272" s="21"/>
      <c r="L272" s="21"/>
      <c r="M272" s="21"/>
      <c r="N272" s="21"/>
      <c r="O272" s="21"/>
      <c r="P272" s="21"/>
    </row>
    <row r="273" spans="1:16" x14ac:dyDescent="0.25">
      <c r="A273" s="21"/>
      <c r="B273" s="21"/>
      <c r="C273" s="21"/>
      <c r="D273" s="21"/>
      <c r="E273" s="174"/>
      <c r="F273" s="174"/>
      <c r="G273" s="174"/>
      <c r="H273" s="174"/>
      <c r="I273" s="174"/>
      <c r="J273" s="174"/>
      <c r="K273" s="21"/>
      <c r="L273" s="21"/>
      <c r="M273" s="21"/>
      <c r="N273" s="21"/>
      <c r="O273" s="21"/>
      <c r="P273" s="21"/>
    </row>
    <row r="274" spans="1:16" x14ac:dyDescent="0.25">
      <c r="A274" s="21"/>
      <c r="B274" s="21"/>
      <c r="C274" s="21"/>
      <c r="D274" s="21"/>
      <c r="E274" s="174"/>
      <c r="F274" s="174"/>
      <c r="G274" s="174"/>
      <c r="H274" s="174"/>
      <c r="I274" s="174"/>
      <c r="J274" s="174"/>
      <c r="K274" s="21"/>
      <c r="L274" s="21"/>
      <c r="M274" s="21"/>
      <c r="N274" s="21"/>
      <c r="O274" s="21"/>
      <c r="P274" s="21"/>
    </row>
    <row r="275" spans="1:16" x14ac:dyDescent="0.25">
      <c r="A275" s="21"/>
      <c r="B275" s="21"/>
      <c r="C275" s="21"/>
      <c r="D275" s="21"/>
      <c r="E275" s="174"/>
      <c r="F275" s="174"/>
      <c r="G275" s="174"/>
      <c r="H275" s="174"/>
      <c r="I275" s="174"/>
      <c r="J275" s="174"/>
      <c r="K275" s="21"/>
      <c r="L275" s="21"/>
      <c r="M275" s="21"/>
      <c r="N275" s="21"/>
      <c r="O275" s="21"/>
      <c r="P275" s="21"/>
    </row>
    <row r="276" spans="1:16" x14ac:dyDescent="0.25">
      <c r="A276" s="21"/>
      <c r="B276" s="21"/>
      <c r="C276" s="21"/>
      <c r="D276" s="21"/>
      <c r="E276" s="174"/>
      <c r="F276" s="174"/>
      <c r="G276" s="174"/>
      <c r="H276" s="174"/>
      <c r="I276" s="174"/>
      <c r="J276" s="174"/>
      <c r="K276" s="21"/>
      <c r="L276" s="21"/>
      <c r="M276" s="21"/>
      <c r="N276" s="21"/>
      <c r="O276" s="21"/>
      <c r="P276" s="21"/>
    </row>
    <row r="277" spans="1:16" x14ac:dyDescent="0.25">
      <c r="A277" s="21"/>
      <c r="B277" s="21"/>
      <c r="C277" s="21"/>
      <c r="D277" s="21"/>
      <c r="E277" s="174"/>
      <c r="F277" s="174"/>
      <c r="G277" s="174"/>
      <c r="H277" s="174"/>
      <c r="I277" s="174"/>
      <c r="J277" s="174"/>
      <c r="K277" s="21"/>
      <c r="L277" s="21"/>
      <c r="M277" s="21"/>
      <c r="N277" s="21"/>
      <c r="O277" s="21"/>
      <c r="P277" s="21"/>
    </row>
    <row r="278" spans="1:16" x14ac:dyDescent="0.25">
      <c r="A278" s="21"/>
      <c r="B278" s="21"/>
      <c r="C278" s="21"/>
      <c r="D278" s="21"/>
      <c r="E278" s="174"/>
      <c r="F278" s="174"/>
      <c r="G278" s="174"/>
      <c r="H278" s="174"/>
      <c r="I278" s="174"/>
      <c r="J278" s="174"/>
      <c r="K278" s="21"/>
      <c r="L278" s="21"/>
      <c r="M278" s="21"/>
      <c r="N278" s="21"/>
      <c r="O278" s="21"/>
      <c r="P278" s="21"/>
    </row>
    <row r="279" spans="1:16" x14ac:dyDescent="0.25">
      <c r="A279" s="21"/>
      <c r="B279" s="21"/>
      <c r="C279" s="21"/>
      <c r="D279" s="21"/>
      <c r="E279" s="174"/>
      <c r="F279" s="174"/>
      <c r="G279" s="174"/>
      <c r="H279" s="174"/>
      <c r="I279" s="174"/>
      <c r="J279" s="174"/>
      <c r="K279" s="21"/>
      <c r="L279" s="21"/>
      <c r="M279" s="21"/>
      <c r="N279" s="21"/>
      <c r="O279" s="21"/>
      <c r="P279" s="21"/>
    </row>
    <row r="280" spans="1:16" x14ac:dyDescent="0.25">
      <c r="A280" s="21"/>
      <c r="B280" s="21"/>
      <c r="C280" s="21"/>
      <c r="D280" s="21"/>
      <c r="E280" s="174"/>
      <c r="F280" s="174"/>
      <c r="G280" s="174"/>
      <c r="H280" s="174"/>
      <c r="I280" s="174"/>
      <c r="J280" s="174"/>
      <c r="K280" s="21"/>
      <c r="L280" s="21"/>
      <c r="M280" s="21"/>
      <c r="N280" s="21"/>
      <c r="O280" s="21"/>
      <c r="P280" s="21"/>
    </row>
    <row r="281" spans="1:16" x14ac:dyDescent="0.25">
      <c r="A281" s="21"/>
      <c r="B281" s="21"/>
      <c r="C281" s="21"/>
      <c r="D281" s="21"/>
      <c r="E281" s="174"/>
      <c r="F281" s="174"/>
      <c r="G281" s="174"/>
      <c r="H281" s="174"/>
      <c r="I281" s="174"/>
      <c r="J281" s="174"/>
      <c r="K281" s="21"/>
      <c r="L281" s="21"/>
      <c r="M281" s="21"/>
      <c r="N281" s="21"/>
      <c r="O281" s="21"/>
      <c r="P281" s="21"/>
    </row>
    <row r="282" spans="1:16" x14ac:dyDescent="0.25">
      <c r="A282" s="21"/>
      <c r="B282" s="21"/>
      <c r="C282" s="21"/>
      <c r="D282" s="21"/>
      <c r="E282" s="174"/>
      <c r="F282" s="174"/>
      <c r="G282" s="174"/>
      <c r="H282" s="174"/>
      <c r="I282" s="174"/>
      <c r="J282" s="174"/>
      <c r="K282" s="21"/>
      <c r="L282" s="21"/>
      <c r="M282" s="21"/>
      <c r="N282" s="21"/>
      <c r="O282" s="21"/>
      <c r="P282" s="21"/>
    </row>
    <row r="283" spans="1:16" x14ac:dyDescent="0.25">
      <c r="A283" s="21"/>
      <c r="B283" s="21"/>
      <c r="C283" s="21"/>
      <c r="D283" s="21"/>
      <c r="E283" s="174"/>
      <c r="F283" s="174"/>
      <c r="G283" s="174"/>
      <c r="H283" s="174"/>
      <c r="I283" s="174"/>
      <c r="J283" s="174"/>
      <c r="K283" s="21"/>
      <c r="L283" s="21"/>
      <c r="M283" s="21"/>
      <c r="N283" s="21"/>
      <c r="O283" s="21"/>
      <c r="P283" s="21"/>
    </row>
    <row r="284" spans="1:16" x14ac:dyDescent="0.25">
      <c r="A284" s="21"/>
      <c r="B284" s="21"/>
      <c r="C284" s="21"/>
      <c r="D284" s="21"/>
      <c r="E284" s="174"/>
      <c r="F284" s="174"/>
      <c r="G284" s="174"/>
      <c r="H284" s="174"/>
      <c r="I284" s="174"/>
      <c r="J284" s="174"/>
      <c r="K284" s="21"/>
      <c r="L284" s="21"/>
      <c r="M284" s="21"/>
      <c r="N284" s="21"/>
      <c r="O284" s="21"/>
      <c r="P284" s="21"/>
    </row>
    <row r="285" spans="1:16" x14ac:dyDescent="0.25">
      <c r="A285" s="21"/>
      <c r="B285" s="21"/>
      <c r="C285" s="21"/>
      <c r="D285" s="21"/>
      <c r="E285" s="174"/>
      <c r="F285" s="174"/>
      <c r="G285" s="174"/>
      <c r="H285" s="174"/>
      <c r="I285" s="174"/>
      <c r="J285" s="174"/>
      <c r="K285" s="21"/>
      <c r="L285" s="21"/>
      <c r="M285" s="21"/>
      <c r="N285" s="21"/>
      <c r="O285" s="21"/>
      <c r="P285" s="21"/>
    </row>
    <row r="286" spans="1:16" x14ac:dyDescent="0.25">
      <c r="A286" s="21"/>
      <c r="B286" s="21"/>
      <c r="C286" s="21"/>
      <c r="D286" s="21"/>
      <c r="E286" s="174"/>
      <c r="F286" s="174"/>
      <c r="G286" s="174"/>
      <c r="H286" s="174"/>
      <c r="I286" s="174"/>
      <c r="J286" s="174"/>
      <c r="K286" s="21"/>
      <c r="L286" s="21"/>
      <c r="M286" s="21"/>
      <c r="N286" s="21"/>
      <c r="O286" s="21"/>
      <c r="P286" s="21"/>
    </row>
    <row r="287" spans="1:16" x14ac:dyDescent="0.25">
      <c r="A287" s="21"/>
      <c r="B287" s="21"/>
      <c r="C287" s="21"/>
      <c r="D287" s="21"/>
      <c r="E287" s="174"/>
      <c r="F287" s="174"/>
      <c r="G287" s="174"/>
      <c r="H287" s="174"/>
      <c r="I287" s="174"/>
      <c r="J287" s="174"/>
      <c r="K287" s="21"/>
      <c r="L287" s="21"/>
      <c r="M287" s="21"/>
      <c r="N287" s="21"/>
      <c r="O287" s="21"/>
      <c r="P287" s="21"/>
    </row>
    <row r="288" spans="1:16" x14ac:dyDescent="0.25">
      <c r="A288" s="21"/>
      <c r="B288" s="21"/>
      <c r="C288" s="21"/>
      <c r="D288" s="21"/>
      <c r="E288" s="174"/>
      <c r="F288" s="174"/>
      <c r="G288" s="174"/>
      <c r="H288" s="174"/>
      <c r="I288" s="174"/>
      <c r="J288" s="174"/>
      <c r="K288" s="21"/>
      <c r="L288" s="21"/>
      <c r="M288" s="21"/>
      <c r="N288" s="21"/>
      <c r="O288" s="21"/>
      <c r="P288" s="21"/>
    </row>
    <row r="289" spans="1:16" x14ac:dyDescent="0.25">
      <c r="A289" s="21"/>
      <c r="B289" s="21"/>
      <c r="C289" s="21"/>
      <c r="D289" s="21"/>
      <c r="E289" s="174"/>
      <c r="F289" s="174"/>
      <c r="G289" s="174"/>
      <c r="H289" s="174"/>
      <c r="I289" s="174"/>
      <c r="J289" s="174"/>
      <c r="K289" s="21"/>
      <c r="L289" s="21"/>
      <c r="M289" s="21"/>
      <c r="N289" s="21"/>
      <c r="O289" s="21"/>
      <c r="P289" s="21"/>
    </row>
    <row r="290" spans="1:16" x14ac:dyDescent="0.25">
      <c r="A290" s="21"/>
      <c r="B290" s="21"/>
      <c r="C290" s="21"/>
      <c r="D290" s="21"/>
      <c r="E290" s="174"/>
      <c r="F290" s="174"/>
      <c r="G290" s="174"/>
      <c r="H290" s="174"/>
      <c r="I290" s="174"/>
      <c r="J290" s="174"/>
      <c r="K290" s="21"/>
      <c r="L290" s="21"/>
      <c r="M290" s="21"/>
      <c r="N290" s="21"/>
      <c r="O290" s="21"/>
      <c r="P290" s="21"/>
    </row>
    <row r="291" spans="1:16" x14ac:dyDescent="0.25">
      <c r="A291" s="21"/>
      <c r="B291" s="21"/>
      <c r="C291" s="21"/>
      <c r="D291" s="21"/>
      <c r="E291" s="174"/>
      <c r="F291" s="174"/>
      <c r="G291" s="174"/>
      <c r="H291" s="174"/>
      <c r="I291" s="174"/>
      <c r="J291" s="174"/>
      <c r="K291" s="21"/>
      <c r="L291" s="21"/>
      <c r="M291" s="21"/>
      <c r="N291" s="21"/>
      <c r="O291" s="21"/>
      <c r="P291" s="21"/>
    </row>
    <row r="292" spans="1:16" x14ac:dyDescent="0.25">
      <c r="A292" s="21"/>
      <c r="B292" s="21"/>
      <c r="C292" s="21"/>
      <c r="D292" s="21"/>
      <c r="E292" s="174"/>
      <c r="F292" s="174"/>
      <c r="G292" s="174"/>
      <c r="H292" s="174"/>
      <c r="I292" s="174"/>
      <c r="J292" s="174"/>
      <c r="K292" s="21"/>
      <c r="L292" s="21"/>
      <c r="M292" s="21"/>
      <c r="N292" s="21"/>
      <c r="O292" s="21"/>
      <c r="P292" s="21"/>
    </row>
    <row r="293" spans="1:16" x14ac:dyDescent="0.25">
      <c r="A293" s="21"/>
      <c r="B293" s="21"/>
      <c r="C293" s="21"/>
      <c r="D293" s="21"/>
      <c r="E293" s="174"/>
      <c r="F293" s="174"/>
      <c r="G293" s="174"/>
      <c r="H293" s="174"/>
      <c r="I293" s="174"/>
      <c r="J293" s="174"/>
      <c r="K293" s="21"/>
      <c r="L293" s="21"/>
      <c r="M293" s="21"/>
      <c r="N293" s="21"/>
      <c r="O293" s="21"/>
      <c r="P293" s="21"/>
    </row>
    <row r="294" spans="1:16" x14ac:dyDescent="0.25">
      <c r="A294" s="21"/>
      <c r="B294" s="21"/>
      <c r="C294" s="21"/>
      <c r="D294" s="21"/>
      <c r="E294" s="174"/>
      <c r="F294" s="174"/>
      <c r="G294" s="174"/>
      <c r="H294" s="174"/>
      <c r="I294" s="174"/>
      <c r="J294" s="174"/>
      <c r="K294" s="21"/>
      <c r="L294" s="21"/>
      <c r="M294" s="21"/>
      <c r="N294" s="21"/>
      <c r="O294" s="21"/>
      <c r="P294" s="21"/>
    </row>
    <row r="295" spans="1:16" x14ac:dyDescent="0.25">
      <c r="A295" s="21"/>
      <c r="B295" s="21"/>
      <c r="C295" s="21"/>
      <c r="D295" s="21"/>
      <c r="E295" s="174"/>
      <c r="F295" s="174"/>
      <c r="G295" s="174"/>
      <c r="H295" s="174"/>
      <c r="I295" s="174"/>
      <c r="J295" s="174"/>
      <c r="K295" s="21"/>
      <c r="L295" s="21"/>
      <c r="M295" s="21"/>
      <c r="N295" s="21"/>
      <c r="O295" s="21"/>
      <c r="P295" s="21"/>
    </row>
    <row r="296" spans="1:16" x14ac:dyDescent="0.25">
      <c r="A296" s="21"/>
      <c r="B296" s="21"/>
      <c r="C296" s="21"/>
      <c r="D296" s="21"/>
      <c r="E296" s="174"/>
      <c r="F296" s="174"/>
      <c r="G296" s="174"/>
      <c r="H296" s="174"/>
      <c r="I296" s="174"/>
      <c r="J296" s="174"/>
      <c r="K296" s="21"/>
      <c r="L296" s="21"/>
      <c r="M296" s="21"/>
      <c r="N296" s="21"/>
      <c r="O296" s="21"/>
      <c r="P296" s="21"/>
    </row>
    <row r="297" spans="1:16" x14ac:dyDescent="0.25">
      <c r="A297" s="21"/>
      <c r="B297" s="21"/>
      <c r="C297" s="21"/>
      <c r="D297" s="21"/>
      <c r="E297" s="174"/>
      <c r="F297" s="174"/>
      <c r="G297" s="174"/>
      <c r="H297" s="174"/>
      <c r="I297" s="174"/>
      <c r="J297" s="174"/>
      <c r="K297" s="21"/>
      <c r="L297" s="21"/>
      <c r="M297" s="21"/>
      <c r="N297" s="21"/>
      <c r="O297" s="21"/>
      <c r="P297" s="21"/>
    </row>
    <row r="298" spans="1:16" x14ac:dyDescent="0.25">
      <c r="A298" s="21"/>
      <c r="B298" s="21"/>
      <c r="C298" s="21"/>
      <c r="D298" s="21"/>
      <c r="E298" s="174"/>
      <c r="F298" s="174"/>
      <c r="G298" s="174"/>
      <c r="H298" s="174"/>
      <c r="I298" s="174"/>
      <c r="J298" s="174"/>
      <c r="K298" s="21"/>
      <c r="L298" s="21"/>
      <c r="M298" s="21"/>
      <c r="N298" s="21"/>
      <c r="O298" s="21"/>
      <c r="P298" s="21"/>
    </row>
    <row r="299" spans="1:16" x14ac:dyDescent="0.25">
      <c r="A299" s="21"/>
      <c r="B299" s="21"/>
      <c r="C299" s="21"/>
      <c r="D299" s="21"/>
      <c r="E299" s="174"/>
      <c r="F299" s="174"/>
      <c r="G299" s="174"/>
      <c r="H299" s="174"/>
      <c r="I299" s="174"/>
      <c r="J299" s="174"/>
      <c r="K299" s="21"/>
      <c r="L299" s="21"/>
      <c r="M299" s="21"/>
      <c r="N299" s="21"/>
      <c r="O299" s="21"/>
      <c r="P299" s="21"/>
    </row>
    <row r="300" spans="1:16" x14ac:dyDescent="0.25">
      <c r="A300" s="21"/>
      <c r="B300" s="21"/>
      <c r="C300" s="21"/>
      <c r="D300" s="21"/>
      <c r="E300" s="174"/>
      <c r="F300" s="174"/>
      <c r="G300" s="174"/>
      <c r="H300" s="174"/>
      <c r="I300" s="174"/>
      <c r="J300" s="174"/>
      <c r="K300" s="21"/>
      <c r="L300" s="21"/>
      <c r="M300" s="21"/>
      <c r="N300" s="21"/>
      <c r="O300" s="21"/>
      <c r="P300" s="21"/>
    </row>
    <row r="301" spans="1:16" x14ac:dyDescent="0.25">
      <c r="A301" s="21"/>
      <c r="B301" s="21"/>
      <c r="C301" s="21"/>
      <c r="D301" s="21"/>
      <c r="E301" s="174"/>
      <c r="F301" s="174"/>
      <c r="G301" s="174"/>
      <c r="H301" s="174"/>
      <c r="I301" s="174"/>
      <c r="J301" s="174"/>
      <c r="K301" s="21"/>
      <c r="L301" s="21"/>
      <c r="M301" s="21"/>
      <c r="N301" s="21"/>
      <c r="O301" s="21"/>
      <c r="P301" s="21"/>
    </row>
    <row r="302" spans="1:16" x14ac:dyDescent="0.25">
      <c r="A302" s="21"/>
      <c r="B302" s="21"/>
      <c r="C302" s="21"/>
      <c r="D302" s="21"/>
      <c r="E302" s="174"/>
      <c r="F302" s="174"/>
      <c r="G302" s="174"/>
      <c r="H302" s="174"/>
      <c r="I302" s="174"/>
      <c r="J302" s="174"/>
      <c r="K302" s="21"/>
      <c r="L302" s="21"/>
      <c r="M302" s="21"/>
      <c r="N302" s="21"/>
      <c r="O302" s="21"/>
      <c r="P302" s="21"/>
    </row>
    <row r="303" spans="1:16" x14ac:dyDescent="0.25">
      <c r="A303" s="21"/>
      <c r="B303" s="21"/>
      <c r="C303" s="21"/>
      <c r="D303" s="21"/>
      <c r="E303" s="174"/>
      <c r="F303" s="174"/>
      <c r="G303" s="174"/>
      <c r="H303" s="174"/>
      <c r="I303" s="174"/>
      <c r="J303" s="174"/>
      <c r="K303" s="21"/>
      <c r="L303" s="21"/>
      <c r="M303" s="21"/>
      <c r="N303" s="21"/>
      <c r="O303" s="21"/>
      <c r="P303" s="21"/>
    </row>
    <row r="304" spans="1:16" x14ac:dyDescent="0.25">
      <c r="A304" s="21"/>
      <c r="B304" s="21"/>
      <c r="C304" s="21"/>
      <c r="D304" s="21"/>
      <c r="E304" s="174"/>
      <c r="F304" s="174"/>
      <c r="G304" s="174"/>
      <c r="H304" s="174"/>
      <c r="I304" s="174"/>
      <c r="J304" s="174"/>
      <c r="K304" s="21"/>
      <c r="L304" s="21"/>
      <c r="M304" s="21"/>
      <c r="N304" s="21"/>
      <c r="O304" s="21"/>
      <c r="P304" s="21"/>
    </row>
    <row r="305" spans="1:16" x14ac:dyDescent="0.25">
      <c r="A305" s="21"/>
      <c r="B305" s="21"/>
      <c r="C305" s="21"/>
      <c r="D305" s="21"/>
      <c r="E305" s="174"/>
      <c r="F305" s="174"/>
      <c r="G305" s="174"/>
      <c r="H305" s="174"/>
      <c r="I305" s="174"/>
      <c r="J305" s="174"/>
      <c r="K305" s="21"/>
      <c r="L305" s="21"/>
      <c r="M305" s="21"/>
      <c r="N305" s="21"/>
      <c r="O305" s="21"/>
      <c r="P305" s="21"/>
    </row>
    <row r="306" spans="1:16" x14ac:dyDescent="0.25">
      <c r="A306" s="21"/>
      <c r="B306" s="21"/>
      <c r="C306" s="21"/>
      <c r="D306" s="21"/>
      <c r="E306" s="174"/>
      <c r="F306" s="174"/>
      <c r="G306" s="174"/>
      <c r="H306" s="174"/>
      <c r="I306" s="174"/>
      <c r="J306" s="174"/>
      <c r="K306" s="21"/>
      <c r="L306" s="21"/>
      <c r="M306" s="21"/>
      <c r="N306" s="21"/>
      <c r="O306" s="21"/>
      <c r="P306" s="21"/>
    </row>
    <row r="307" spans="1:16" x14ac:dyDescent="0.25">
      <c r="A307" s="21"/>
      <c r="B307" s="21"/>
      <c r="C307" s="21"/>
      <c r="D307" s="21"/>
      <c r="E307" s="174"/>
      <c r="F307" s="174"/>
      <c r="G307" s="174"/>
      <c r="H307" s="174"/>
      <c r="I307" s="174"/>
      <c r="J307" s="174"/>
      <c r="K307" s="21"/>
      <c r="L307" s="21"/>
      <c r="M307" s="21"/>
      <c r="N307" s="21"/>
      <c r="O307" s="21"/>
      <c r="P307" s="21"/>
    </row>
    <row r="308" spans="1:16" x14ac:dyDescent="0.25">
      <c r="A308" s="21"/>
      <c r="B308" s="21"/>
      <c r="C308" s="21"/>
      <c r="D308" s="21"/>
      <c r="E308" s="174"/>
      <c r="F308" s="174"/>
      <c r="G308" s="174"/>
      <c r="H308" s="174"/>
      <c r="I308" s="174"/>
      <c r="J308" s="174"/>
      <c r="K308" s="21"/>
      <c r="L308" s="21"/>
      <c r="M308" s="21"/>
      <c r="N308" s="21"/>
      <c r="O308" s="21"/>
      <c r="P308" s="21"/>
    </row>
    <row r="309" spans="1:16" x14ac:dyDescent="0.25">
      <c r="A309" s="21"/>
      <c r="B309" s="21"/>
      <c r="C309" s="21"/>
      <c r="D309" s="21"/>
      <c r="E309" s="174"/>
      <c r="F309" s="174"/>
      <c r="G309" s="174"/>
      <c r="H309" s="174"/>
      <c r="I309" s="174"/>
      <c r="J309" s="174"/>
      <c r="K309" s="21"/>
      <c r="L309" s="21"/>
      <c r="M309" s="21"/>
      <c r="N309" s="21"/>
      <c r="O309" s="21"/>
      <c r="P309" s="21"/>
    </row>
    <row r="310" spans="1:16" x14ac:dyDescent="0.25">
      <c r="A310" s="21"/>
      <c r="B310" s="21"/>
      <c r="C310" s="21"/>
      <c r="D310" s="21"/>
      <c r="E310" s="174"/>
      <c r="F310" s="174"/>
      <c r="G310" s="174"/>
      <c r="H310" s="174"/>
      <c r="I310" s="174"/>
      <c r="J310" s="174"/>
      <c r="K310" s="21"/>
      <c r="L310" s="21"/>
      <c r="M310" s="21"/>
      <c r="N310" s="21"/>
      <c r="O310" s="21"/>
      <c r="P310" s="21"/>
    </row>
    <row r="311" spans="1:16" x14ac:dyDescent="0.25">
      <c r="A311" s="21"/>
      <c r="B311" s="21"/>
      <c r="C311" s="21"/>
      <c r="D311" s="21"/>
      <c r="E311" s="174"/>
      <c r="F311" s="174"/>
      <c r="G311" s="174"/>
      <c r="H311" s="174"/>
      <c r="I311" s="174"/>
      <c r="J311" s="174"/>
      <c r="K311" s="21"/>
      <c r="L311" s="21"/>
      <c r="M311" s="21"/>
      <c r="N311" s="21"/>
      <c r="O311" s="21"/>
      <c r="P311" s="21"/>
    </row>
    <row r="312" spans="1:16" x14ac:dyDescent="0.25">
      <c r="A312" s="21"/>
      <c r="B312" s="21"/>
      <c r="C312" s="21"/>
      <c r="D312" s="21"/>
      <c r="E312" s="174"/>
      <c r="F312" s="174"/>
      <c r="G312" s="174"/>
      <c r="H312" s="174"/>
      <c r="I312" s="174"/>
      <c r="J312" s="174"/>
      <c r="K312" s="21"/>
      <c r="L312" s="21"/>
      <c r="M312" s="21"/>
      <c r="N312" s="21"/>
      <c r="O312" s="21"/>
      <c r="P312" s="21"/>
    </row>
    <row r="313" spans="1:16" x14ac:dyDescent="0.25">
      <c r="A313" s="21"/>
      <c r="B313" s="21"/>
      <c r="C313" s="21"/>
      <c r="D313" s="21"/>
      <c r="E313" s="174"/>
      <c r="F313" s="174"/>
      <c r="G313" s="174"/>
      <c r="H313" s="174"/>
      <c r="I313" s="174"/>
      <c r="J313" s="174"/>
      <c r="K313" s="21"/>
      <c r="L313" s="21"/>
      <c r="M313" s="21"/>
      <c r="N313" s="21"/>
      <c r="O313" s="21"/>
      <c r="P313" s="21"/>
    </row>
    <row r="314" spans="1:16" x14ac:dyDescent="0.25">
      <c r="A314" s="21"/>
      <c r="B314" s="21"/>
      <c r="C314" s="21"/>
      <c r="D314" s="21"/>
      <c r="E314" s="174"/>
      <c r="F314" s="174"/>
      <c r="G314" s="174"/>
      <c r="H314" s="174"/>
      <c r="I314" s="174"/>
      <c r="J314" s="174"/>
      <c r="K314" s="21"/>
      <c r="L314" s="21"/>
      <c r="M314" s="21"/>
      <c r="N314" s="21"/>
      <c r="O314" s="21"/>
      <c r="P314" s="21"/>
    </row>
    <row r="315" spans="1:16" x14ac:dyDescent="0.25">
      <c r="A315" s="21"/>
      <c r="B315" s="21"/>
      <c r="C315" s="21"/>
      <c r="D315" s="21"/>
      <c r="E315" s="174"/>
      <c r="F315" s="174"/>
      <c r="G315" s="174"/>
      <c r="H315" s="174"/>
      <c r="I315" s="174"/>
      <c r="J315" s="174"/>
      <c r="K315" s="21"/>
      <c r="L315" s="21"/>
      <c r="M315" s="21"/>
      <c r="N315" s="21"/>
      <c r="O315" s="21"/>
      <c r="P315" s="21"/>
    </row>
    <row r="316" spans="1:16" x14ac:dyDescent="0.25">
      <c r="A316" s="21"/>
      <c r="B316" s="21"/>
      <c r="C316" s="21"/>
      <c r="D316" s="21"/>
      <c r="E316" s="174"/>
      <c r="F316" s="174"/>
      <c r="G316" s="174"/>
      <c r="H316" s="174"/>
      <c r="I316" s="174"/>
      <c r="J316" s="174"/>
      <c r="K316" s="21"/>
      <c r="L316" s="21"/>
      <c r="M316" s="21"/>
      <c r="N316" s="21"/>
      <c r="O316" s="21"/>
      <c r="P316" s="21"/>
    </row>
    <row r="317" spans="1:16" x14ac:dyDescent="0.25">
      <c r="A317" s="21"/>
      <c r="B317" s="21"/>
      <c r="C317" s="21"/>
      <c r="D317" s="21"/>
      <c r="E317" s="174"/>
      <c r="F317" s="174"/>
      <c r="G317" s="174"/>
      <c r="H317" s="174"/>
      <c r="I317" s="174"/>
      <c r="J317" s="174"/>
      <c r="K317" s="21"/>
      <c r="L317" s="21"/>
      <c r="M317" s="21"/>
      <c r="N317" s="21"/>
      <c r="O317" s="21"/>
      <c r="P317" s="21"/>
    </row>
    <row r="318" spans="1:16" x14ac:dyDescent="0.25">
      <c r="A318" s="21"/>
      <c r="B318" s="21"/>
      <c r="C318" s="21"/>
      <c r="D318" s="21"/>
      <c r="E318" s="174"/>
      <c r="F318" s="174"/>
      <c r="G318" s="174"/>
      <c r="H318" s="174"/>
      <c r="I318" s="174"/>
      <c r="J318" s="174"/>
      <c r="K318" s="21"/>
      <c r="L318" s="21"/>
      <c r="M318" s="21"/>
      <c r="N318" s="21"/>
      <c r="O318" s="21"/>
      <c r="P318" s="21"/>
    </row>
    <row r="319" spans="1:16" x14ac:dyDescent="0.25">
      <c r="A319" s="21"/>
      <c r="B319" s="21"/>
      <c r="C319" s="21"/>
      <c r="D319" s="21"/>
      <c r="E319" s="174"/>
      <c r="F319" s="174"/>
      <c r="G319" s="174"/>
      <c r="H319" s="174"/>
      <c r="I319" s="174"/>
      <c r="J319" s="174"/>
      <c r="K319" s="21"/>
      <c r="L319" s="21"/>
      <c r="M319" s="21"/>
      <c r="N319" s="21"/>
      <c r="O319" s="21"/>
      <c r="P319" s="21"/>
    </row>
    <row r="320" spans="1:16" x14ac:dyDescent="0.25">
      <c r="A320" s="21"/>
      <c r="B320" s="21"/>
      <c r="C320" s="21"/>
      <c r="D320" s="21"/>
      <c r="E320" s="174"/>
      <c r="F320" s="174"/>
      <c r="G320" s="174"/>
      <c r="H320" s="174"/>
      <c r="I320" s="174"/>
      <c r="J320" s="174"/>
      <c r="K320" s="21"/>
      <c r="L320" s="21"/>
      <c r="M320" s="21"/>
      <c r="N320" s="21"/>
      <c r="O320" s="21"/>
      <c r="P320" s="21"/>
    </row>
    <row r="321" spans="1:16" x14ac:dyDescent="0.25">
      <c r="A321" s="21"/>
      <c r="B321" s="21"/>
      <c r="C321" s="21"/>
      <c r="D321" s="21"/>
      <c r="E321" s="174"/>
      <c r="F321" s="174"/>
      <c r="G321" s="174"/>
      <c r="H321" s="174"/>
      <c r="I321" s="174"/>
      <c r="J321" s="174"/>
      <c r="K321" s="21"/>
      <c r="L321" s="21"/>
      <c r="M321" s="21"/>
      <c r="N321" s="21"/>
      <c r="O321" s="21"/>
      <c r="P321" s="21"/>
    </row>
    <row r="322" spans="1:16" x14ac:dyDescent="0.25">
      <c r="A322" s="21"/>
      <c r="B322" s="21"/>
      <c r="C322" s="21"/>
      <c r="D322" s="21"/>
      <c r="E322" s="174"/>
      <c r="F322" s="174"/>
      <c r="G322" s="174"/>
      <c r="H322" s="174"/>
      <c r="I322" s="174"/>
      <c r="J322" s="174"/>
      <c r="K322" s="21"/>
      <c r="L322" s="21"/>
      <c r="M322" s="21"/>
      <c r="N322" s="21"/>
      <c r="O322" s="21"/>
      <c r="P322" s="21"/>
    </row>
    <row r="323" spans="1:16" x14ac:dyDescent="0.25">
      <c r="A323" s="21"/>
      <c r="B323" s="21"/>
      <c r="C323" s="21"/>
      <c r="D323" s="21"/>
      <c r="E323" s="174"/>
      <c r="F323" s="174"/>
      <c r="G323" s="174"/>
      <c r="H323" s="174"/>
      <c r="I323" s="174"/>
      <c r="J323" s="174"/>
      <c r="K323" s="21"/>
      <c r="L323" s="21"/>
      <c r="M323" s="21"/>
      <c r="N323" s="21"/>
      <c r="O323" s="21"/>
      <c r="P323" s="21"/>
    </row>
    <row r="324" spans="1:16" x14ac:dyDescent="0.25">
      <c r="A324" s="21"/>
      <c r="B324" s="21"/>
      <c r="C324" s="21"/>
      <c r="D324" s="21"/>
      <c r="E324" s="174"/>
      <c r="F324" s="174"/>
      <c r="G324" s="174"/>
      <c r="H324" s="174"/>
      <c r="I324" s="174"/>
      <c r="J324" s="174"/>
      <c r="K324" s="21"/>
      <c r="L324" s="21"/>
      <c r="M324" s="21"/>
      <c r="N324" s="21"/>
      <c r="O324" s="21"/>
      <c r="P324" s="21"/>
    </row>
    <row r="325" spans="1:16" x14ac:dyDescent="0.25">
      <c r="A325" s="21"/>
      <c r="B325" s="21"/>
      <c r="C325" s="21"/>
      <c r="D325" s="21"/>
      <c r="E325" s="174"/>
      <c r="F325" s="174"/>
      <c r="G325" s="174"/>
      <c r="H325" s="174"/>
      <c r="I325" s="174"/>
      <c r="J325" s="174"/>
      <c r="K325" s="21"/>
      <c r="L325" s="21"/>
      <c r="M325" s="21"/>
      <c r="N325" s="21"/>
      <c r="O325" s="21"/>
      <c r="P325" s="21"/>
    </row>
    <row r="326" spans="1:16" x14ac:dyDescent="0.25">
      <c r="A326" s="21"/>
      <c r="B326" s="21"/>
      <c r="C326" s="21"/>
      <c r="D326" s="21"/>
      <c r="E326" s="174"/>
      <c r="F326" s="174"/>
      <c r="G326" s="174"/>
      <c r="H326" s="174"/>
      <c r="I326" s="174"/>
      <c r="J326" s="174"/>
      <c r="K326" s="21"/>
      <c r="L326" s="21"/>
      <c r="M326" s="21"/>
      <c r="N326" s="21"/>
      <c r="O326" s="21"/>
      <c r="P326" s="21"/>
    </row>
    <row r="327" spans="1:16" x14ac:dyDescent="0.25">
      <c r="A327" s="21"/>
      <c r="B327" s="21"/>
      <c r="C327" s="21"/>
      <c r="D327" s="21"/>
      <c r="E327" s="174"/>
      <c r="F327" s="174"/>
      <c r="G327" s="174"/>
      <c r="H327" s="174"/>
      <c r="I327" s="174"/>
      <c r="J327" s="174"/>
      <c r="K327" s="21"/>
      <c r="L327" s="21"/>
      <c r="M327" s="21"/>
      <c r="N327" s="21"/>
      <c r="O327" s="21"/>
      <c r="P327" s="21"/>
    </row>
    <row r="328" spans="1:16" x14ac:dyDescent="0.25">
      <c r="A328" s="21"/>
      <c r="B328" s="21"/>
      <c r="C328" s="21"/>
      <c r="D328" s="21"/>
      <c r="E328" s="174"/>
      <c r="F328" s="174"/>
      <c r="G328" s="174"/>
      <c r="H328" s="174"/>
      <c r="I328" s="174"/>
      <c r="J328" s="174"/>
      <c r="K328" s="21"/>
      <c r="L328" s="21"/>
      <c r="M328" s="21"/>
      <c r="N328" s="21"/>
      <c r="O328" s="21"/>
      <c r="P328" s="21"/>
    </row>
    <row r="329" spans="1:16" x14ac:dyDescent="0.25">
      <c r="A329" s="21"/>
      <c r="B329" s="21"/>
      <c r="C329" s="21"/>
      <c r="D329" s="21"/>
      <c r="E329" s="174"/>
      <c r="F329" s="174"/>
      <c r="G329" s="174"/>
      <c r="H329" s="174"/>
      <c r="I329" s="174"/>
      <c r="J329" s="174"/>
      <c r="K329" s="21"/>
      <c r="L329" s="21"/>
      <c r="M329" s="21"/>
      <c r="N329" s="21"/>
      <c r="O329" s="21"/>
      <c r="P329" s="21"/>
    </row>
    <row r="330" spans="1:16" x14ac:dyDescent="0.25">
      <c r="A330" s="21"/>
      <c r="B330" s="21"/>
      <c r="C330" s="21"/>
      <c r="D330" s="21"/>
      <c r="E330" s="174"/>
      <c r="F330" s="174"/>
      <c r="G330" s="174"/>
      <c r="H330" s="174"/>
      <c r="I330" s="174"/>
      <c r="J330" s="174"/>
      <c r="K330" s="21"/>
      <c r="L330" s="21"/>
      <c r="M330" s="21"/>
      <c r="N330" s="21"/>
      <c r="O330" s="21"/>
      <c r="P330" s="21"/>
    </row>
    <row r="331" spans="1:16" x14ac:dyDescent="0.25">
      <c r="A331" s="21"/>
      <c r="B331" s="21"/>
      <c r="C331" s="21"/>
      <c r="D331" s="21"/>
      <c r="E331" s="174"/>
      <c r="F331" s="174"/>
      <c r="G331" s="174"/>
      <c r="H331" s="174"/>
      <c r="I331" s="174"/>
      <c r="J331" s="174"/>
      <c r="K331" s="21"/>
      <c r="L331" s="21"/>
      <c r="M331" s="21"/>
      <c r="N331" s="21"/>
      <c r="O331" s="21"/>
      <c r="P331" s="21"/>
    </row>
    <row r="332" spans="1:16" x14ac:dyDescent="0.25">
      <c r="A332" s="21"/>
      <c r="B332" s="21"/>
      <c r="C332" s="21"/>
      <c r="D332" s="21"/>
      <c r="E332" s="174"/>
      <c r="F332" s="174"/>
      <c r="G332" s="174"/>
      <c r="H332" s="174"/>
      <c r="I332" s="174"/>
      <c r="J332" s="174"/>
      <c r="K332" s="21"/>
      <c r="L332" s="21"/>
      <c r="M332" s="21"/>
      <c r="N332" s="21"/>
      <c r="O332" s="21"/>
      <c r="P332" s="21"/>
    </row>
    <row r="333" spans="1:16" x14ac:dyDescent="0.25">
      <c r="A333" s="21"/>
      <c r="B333" s="21"/>
      <c r="C333" s="21"/>
      <c r="D333" s="21"/>
      <c r="E333" s="174"/>
      <c r="F333" s="174"/>
      <c r="G333" s="174"/>
      <c r="H333" s="174"/>
      <c r="I333" s="174"/>
      <c r="J333" s="174"/>
      <c r="K333" s="21"/>
      <c r="L333" s="21"/>
      <c r="M333" s="21"/>
      <c r="N333" s="21"/>
      <c r="O333" s="21"/>
      <c r="P333" s="21"/>
    </row>
    <row r="334" spans="1:16" x14ac:dyDescent="0.25">
      <c r="A334" s="21"/>
      <c r="B334" s="21"/>
      <c r="C334" s="21"/>
      <c r="D334" s="21"/>
      <c r="E334" s="174"/>
      <c r="F334" s="174"/>
      <c r="G334" s="174"/>
      <c r="H334" s="174"/>
      <c r="I334" s="174"/>
      <c r="J334" s="174"/>
      <c r="K334" s="21"/>
      <c r="L334" s="21"/>
      <c r="M334" s="21"/>
      <c r="N334" s="21"/>
      <c r="O334" s="21"/>
      <c r="P334" s="21"/>
    </row>
    <row r="335" spans="1:16" x14ac:dyDescent="0.25">
      <c r="A335" s="21"/>
      <c r="B335" s="21"/>
      <c r="C335" s="21"/>
      <c r="D335" s="21"/>
      <c r="E335" s="174"/>
      <c r="F335" s="174"/>
      <c r="G335" s="174"/>
      <c r="H335" s="174"/>
      <c r="I335" s="174"/>
      <c r="J335" s="174"/>
      <c r="K335" s="21"/>
      <c r="L335" s="21"/>
      <c r="M335" s="21"/>
      <c r="N335" s="21"/>
      <c r="O335" s="21"/>
      <c r="P335" s="21"/>
    </row>
    <row r="336" spans="1:16" x14ac:dyDescent="0.25">
      <c r="A336" s="21"/>
      <c r="B336" s="21"/>
      <c r="C336" s="21"/>
      <c r="D336" s="21"/>
      <c r="E336" s="174"/>
      <c r="F336" s="174"/>
      <c r="G336" s="174"/>
      <c r="H336" s="174"/>
      <c r="I336" s="174"/>
      <c r="J336" s="174"/>
      <c r="K336" s="21"/>
      <c r="L336" s="21"/>
      <c r="M336" s="21"/>
      <c r="N336" s="21"/>
      <c r="O336" s="21"/>
      <c r="P336" s="21"/>
    </row>
    <row r="337" spans="1:16" x14ac:dyDescent="0.25">
      <c r="A337" s="21"/>
      <c r="B337" s="21"/>
      <c r="C337" s="21"/>
      <c r="D337" s="21"/>
      <c r="E337" s="174"/>
      <c r="F337" s="174"/>
      <c r="G337" s="174"/>
      <c r="H337" s="174"/>
      <c r="I337" s="174"/>
      <c r="J337" s="174"/>
      <c r="K337" s="21"/>
      <c r="L337" s="21"/>
      <c r="M337" s="21"/>
      <c r="N337" s="21"/>
      <c r="O337" s="21"/>
      <c r="P337" s="21"/>
    </row>
    <row r="338" spans="1:16" x14ac:dyDescent="0.25">
      <c r="A338" s="21"/>
      <c r="B338" s="21"/>
      <c r="C338" s="21"/>
      <c r="D338" s="21"/>
      <c r="E338" s="174"/>
      <c r="F338" s="174"/>
      <c r="G338" s="174"/>
      <c r="H338" s="174"/>
      <c r="I338" s="174"/>
      <c r="J338" s="174"/>
      <c r="K338" s="21"/>
      <c r="L338" s="21"/>
      <c r="M338" s="21"/>
      <c r="N338" s="21"/>
      <c r="O338" s="21"/>
      <c r="P338" s="21"/>
    </row>
    <row r="339" spans="1:16" x14ac:dyDescent="0.25">
      <c r="A339" s="21"/>
      <c r="B339" s="21"/>
      <c r="C339" s="21"/>
      <c r="D339" s="21"/>
      <c r="E339" s="174"/>
      <c r="F339" s="174"/>
      <c r="G339" s="174"/>
      <c r="H339" s="174"/>
      <c r="I339" s="174"/>
      <c r="J339" s="174"/>
      <c r="K339" s="21"/>
      <c r="L339" s="21"/>
      <c r="M339" s="21"/>
      <c r="N339" s="21"/>
      <c r="O339" s="21"/>
      <c r="P339" s="21"/>
    </row>
    <row r="340" spans="1:16" x14ac:dyDescent="0.25">
      <c r="A340" s="21"/>
      <c r="B340" s="21"/>
      <c r="C340" s="21"/>
      <c r="D340" s="21"/>
      <c r="E340" s="174"/>
      <c r="F340" s="174"/>
      <c r="G340" s="174"/>
      <c r="H340" s="174"/>
      <c r="I340" s="174"/>
      <c r="J340" s="174"/>
      <c r="K340" s="21"/>
      <c r="L340" s="21"/>
      <c r="M340" s="21"/>
      <c r="N340" s="21"/>
      <c r="O340" s="21"/>
      <c r="P340" s="21"/>
    </row>
    <row r="341" spans="1:16" x14ac:dyDescent="0.25">
      <c r="A341" s="21"/>
      <c r="B341" s="21"/>
      <c r="C341" s="21"/>
      <c r="D341" s="21"/>
      <c r="E341" s="174"/>
      <c r="F341" s="174"/>
      <c r="G341" s="174"/>
      <c r="H341" s="174"/>
      <c r="I341" s="174"/>
      <c r="J341" s="174"/>
      <c r="K341" s="21"/>
      <c r="L341" s="21"/>
      <c r="M341" s="21"/>
      <c r="N341" s="21"/>
      <c r="O341" s="21"/>
      <c r="P341" s="21"/>
    </row>
    <row r="342" spans="1:16" x14ac:dyDescent="0.25">
      <c r="A342" s="21"/>
      <c r="B342" s="21"/>
      <c r="C342" s="21"/>
      <c r="D342" s="21"/>
      <c r="E342" s="174"/>
      <c r="F342" s="174"/>
      <c r="G342" s="174"/>
      <c r="H342" s="174"/>
      <c r="I342" s="174"/>
      <c r="J342" s="174"/>
      <c r="K342" s="21"/>
      <c r="L342" s="21"/>
      <c r="M342" s="21"/>
      <c r="N342" s="21"/>
      <c r="O342" s="21"/>
      <c r="P342" s="21"/>
    </row>
    <row r="343" spans="1:16" x14ac:dyDescent="0.25">
      <c r="A343" s="21"/>
      <c r="B343" s="21"/>
      <c r="C343" s="21"/>
      <c r="D343" s="21"/>
      <c r="E343" s="174"/>
      <c r="F343" s="174"/>
      <c r="G343" s="174"/>
      <c r="H343" s="174"/>
      <c r="I343" s="174"/>
      <c r="J343" s="174"/>
      <c r="K343" s="21"/>
      <c r="L343" s="21"/>
      <c r="M343" s="21"/>
      <c r="N343" s="21"/>
      <c r="O343" s="21"/>
      <c r="P343" s="21"/>
    </row>
    <row r="344" spans="1:16" x14ac:dyDescent="0.25">
      <c r="A344" s="21"/>
      <c r="B344" s="21"/>
      <c r="C344" s="21"/>
      <c r="D344" s="21"/>
      <c r="E344" s="174"/>
      <c r="F344" s="174"/>
      <c r="G344" s="174"/>
      <c r="H344" s="174"/>
      <c r="I344" s="174"/>
      <c r="J344" s="174"/>
      <c r="K344" s="21"/>
      <c r="L344" s="21"/>
      <c r="M344" s="21"/>
      <c r="N344" s="21"/>
      <c r="O344" s="21"/>
      <c r="P344" s="21"/>
    </row>
    <row r="345" spans="1:16" x14ac:dyDescent="0.25">
      <c r="A345" s="21"/>
      <c r="B345" s="21"/>
      <c r="C345" s="21"/>
      <c r="D345" s="21"/>
      <c r="E345" s="174"/>
      <c r="F345" s="174"/>
      <c r="G345" s="174"/>
      <c r="H345" s="174"/>
      <c r="I345" s="174"/>
      <c r="J345" s="174"/>
      <c r="K345" s="21"/>
      <c r="L345" s="21"/>
      <c r="M345" s="21"/>
      <c r="N345" s="21"/>
      <c r="O345" s="21"/>
      <c r="P345" s="21"/>
    </row>
    <row r="346" spans="1:16" x14ac:dyDescent="0.25">
      <c r="A346" s="21"/>
      <c r="B346" s="21"/>
      <c r="C346" s="21"/>
      <c r="D346" s="21"/>
      <c r="E346" s="174"/>
      <c r="F346" s="174"/>
      <c r="G346" s="174"/>
      <c r="H346" s="174"/>
      <c r="I346" s="174"/>
      <c r="J346" s="174"/>
      <c r="K346" s="21"/>
      <c r="L346" s="21"/>
      <c r="M346" s="21"/>
      <c r="N346" s="21"/>
      <c r="O346" s="21"/>
      <c r="P346" s="21"/>
    </row>
    <row r="347" spans="1:16" x14ac:dyDescent="0.25">
      <c r="A347" s="21"/>
      <c r="B347" s="21"/>
      <c r="C347" s="21"/>
      <c r="D347" s="21"/>
      <c r="E347" s="174"/>
      <c r="F347" s="174"/>
      <c r="G347" s="174"/>
      <c r="H347" s="174"/>
      <c r="I347" s="174"/>
      <c r="J347" s="174"/>
      <c r="K347" s="21"/>
      <c r="L347" s="21"/>
      <c r="M347" s="21"/>
      <c r="N347" s="21"/>
      <c r="O347" s="21"/>
      <c r="P347" s="21"/>
    </row>
    <row r="348" spans="1:16" x14ac:dyDescent="0.25">
      <c r="A348" s="21"/>
      <c r="B348" s="21"/>
      <c r="C348" s="21"/>
      <c r="D348" s="21"/>
      <c r="E348" s="174"/>
      <c r="F348" s="174"/>
      <c r="G348" s="174"/>
      <c r="H348" s="174"/>
      <c r="I348" s="174"/>
      <c r="J348" s="174"/>
      <c r="K348" s="21"/>
      <c r="L348" s="21"/>
      <c r="M348" s="21"/>
      <c r="N348" s="21"/>
      <c r="O348" s="21"/>
      <c r="P348" s="21"/>
    </row>
    <row r="349" spans="1:16" x14ac:dyDescent="0.25">
      <c r="A349" s="21"/>
      <c r="B349" s="21"/>
      <c r="C349" s="21"/>
      <c r="D349" s="21"/>
      <c r="E349" s="174"/>
      <c r="F349" s="174"/>
      <c r="G349" s="174"/>
      <c r="H349" s="174"/>
      <c r="I349" s="174"/>
      <c r="J349" s="174"/>
      <c r="K349" s="21"/>
      <c r="L349" s="21"/>
      <c r="M349" s="21"/>
      <c r="N349" s="21"/>
      <c r="O349" s="21"/>
      <c r="P349" s="21"/>
    </row>
    <row r="350" spans="1:16" x14ac:dyDescent="0.25">
      <c r="A350" s="21"/>
      <c r="B350" s="21"/>
      <c r="C350" s="21"/>
      <c r="D350" s="21"/>
      <c r="E350" s="174"/>
      <c r="F350" s="174"/>
      <c r="G350" s="174"/>
      <c r="H350" s="174"/>
      <c r="I350" s="174"/>
      <c r="J350" s="174"/>
      <c r="K350" s="21"/>
      <c r="L350" s="21"/>
      <c r="M350" s="21"/>
      <c r="N350" s="21"/>
      <c r="O350" s="21"/>
      <c r="P350" s="21"/>
    </row>
    <row r="351" spans="1:16" x14ac:dyDescent="0.25">
      <c r="A351" s="21"/>
      <c r="B351" s="21"/>
      <c r="C351" s="21"/>
      <c r="D351" s="21"/>
      <c r="E351" s="174"/>
      <c r="F351" s="174"/>
      <c r="G351" s="174"/>
      <c r="H351" s="174"/>
      <c r="I351" s="174"/>
      <c r="J351" s="174"/>
      <c r="K351" s="21"/>
      <c r="L351" s="21"/>
      <c r="M351" s="21"/>
      <c r="N351" s="21"/>
      <c r="O351" s="21"/>
      <c r="P351" s="21"/>
    </row>
  </sheetData>
  <mergeCells count="20">
    <mergeCell ref="C8:P8"/>
    <mergeCell ref="A1:P1"/>
    <mergeCell ref="A3:P3"/>
    <mergeCell ref="A4:P4"/>
    <mergeCell ref="C6:P6"/>
    <mergeCell ref="C7:P7"/>
    <mergeCell ref="A144:J144"/>
    <mergeCell ref="O146:P146"/>
    <mergeCell ref="B148:C148"/>
    <mergeCell ref="E148:H148"/>
    <mergeCell ref="C9:P9"/>
    <mergeCell ref="M11:P11"/>
    <mergeCell ref="M13:P13"/>
    <mergeCell ref="A15:A16"/>
    <mergeCell ref="B15:B16"/>
    <mergeCell ref="C15:C16"/>
    <mergeCell ref="D15:D16"/>
    <mergeCell ref="E15:E16"/>
    <mergeCell ref="F15:K15"/>
    <mergeCell ref="L15:P15"/>
  </mergeCells>
  <conditionalFormatting sqref="C131">
    <cfRule type="expression" priority="2" stopIfTrue="1">
      <formula>#REF!</formula>
    </cfRule>
  </conditionalFormatting>
  <conditionalFormatting sqref="C141">
    <cfRule type="expression" priority="1" stopIfTrue="1">
      <formula>#REF!</formula>
    </cfRule>
  </conditionalFormatting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KOPT</vt:lpstr>
      <vt:lpstr>KOPS1</vt:lpstr>
      <vt:lpstr>ELT</vt:lpstr>
      <vt:lpstr>EST</vt:lpstr>
      <vt:lpstr>UKT</vt:lpstr>
      <vt:lpstr>LAB</vt:lpstr>
      <vt:lpstr>ELT!Print_Area</vt:lpstr>
      <vt:lpstr>EST!Print_Area</vt:lpstr>
      <vt:lpstr>KOPS1!Print_Area</vt:lpstr>
      <vt:lpstr>LAB!Print_Area</vt:lpstr>
      <vt:lpstr>ELT!Print_Titles</vt:lpstr>
      <vt:lpstr>EST!Print_Titles</vt:lpstr>
      <vt:lpstr>KOPS1!Print_Titles</vt:lpstr>
      <vt:lpstr>KOPT!Print_Titles</vt:lpstr>
      <vt:lpstr>LAB!Print_Titles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2018-03-29T07:11:55Z</dcterms:modified>
</cp:coreProperties>
</file>